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Cierna\ke spojení prosím\Výkazy výměr - zamknuté bez DPH\"/>
    </mc:Choice>
  </mc:AlternateContent>
  <bookViews>
    <workbookView xWindow="0" yWindow="0" windowWidth="12030" windowHeight="10620" activeTab="2"/>
  </bookViews>
  <sheets>
    <sheet name="Stavba MaR" sheetId="1" r:id="rId1"/>
    <sheet name="VzorPolozky" sheetId="10" state="hidden" r:id="rId2"/>
    <sheet name="01 R165596641 Pol" sheetId="12" r:id="rId3"/>
  </sheets>
  <externalReferences>
    <externalReference r:id="rId4"/>
  </externalReferences>
  <definedNames>
    <definedName name="CelkemDPHVypocet" localSheetId="0">'Stavba MaR'!$H$42</definedName>
    <definedName name="CenaCelkem">'Stavba MaR'!$G$29</definedName>
    <definedName name="CenaCelkemBezDPH">'Stavba MaR'!$G$28</definedName>
    <definedName name="CenaCelkemVypocet" localSheetId="0">'Stavba MaR'!$I$42</definedName>
    <definedName name="cisloobjektu">'Stavba MaR'!$D$3</definedName>
    <definedName name="CisloRozpoctu">'[1]Krycí list'!$C$2</definedName>
    <definedName name="CisloStavby" localSheetId="0">'Stavba MaR'!$D$2</definedName>
    <definedName name="cislostavby">'[1]Krycí list'!$A$7</definedName>
    <definedName name="CisloStavebnihoRozpoctu">'Stavba MaR'!$D$4</definedName>
    <definedName name="dadresa">'Stavba MaR'!$D$12:$G$12</definedName>
    <definedName name="DIČ" localSheetId="0">'Stavba MaR'!$I$12</definedName>
    <definedName name="dmisto">'Stavba MaR'!$D$13:$G$13</definedName>
    <definedName name="DPHSni">'Stavba MaR'!$G$24</definedName>
    <definedName name="DPHZakl">'Stavba MaR'!$G$26</definedName>
    <definedName name="dpsc" localSheetId="0">'Stavba MaR'!$C$13</definedName>
    <definedName name="IČO" localSheetId="0">'Stavba MaR'!$I$11</definedName>
    <definedName name="Mena">'Stavba MaR'!$J$29</definedName>
    <definedName name="MistoStavby">'Stavba MaR'!$D$4</definedName>
    <definedName name="nazevobjektu">'Stavba MaR'!$E$3</definedName>
    <definedName name="NazevRozpoctu">'[1]Krycí list'!$D$2</definedName>
    <definedName name="NazevStavby" localSheetId="0">'Stavba MaR'!$E$2</definedName>
    <definedName name="nazevstavby">'[1]Krycí list'!$C$7</definedName>
    <definedName name="NazevStavebnihoRozpoctu">'Stavba MaR'!$E$4</definedName>
    <definedName name="oadresa">'Stavba MaR'!$D$6</definedName>
    <definedName name="Objednatel" localSheetId="0">'Stavba MaR'!$D$5</definedName>
    <definedName name="Objekt" localSheetId="0">'Stavba MaR'!$B$38</definedName>
    <definedName name="odic" localSheetId="0">'Stavba MaR'!$I$6</definedName>
    <definedName name="oico" localSheetId="0">'Stavba MaR'!$I$5</definedName>
    <definedName name="omisto" localSheetId="0">'Stavba MaR'!$D$7</definedName>
    <definedName name="onazev" localSheetId="0">'Stavba MaR'!$D$6</definedName>
    <definedName name="opsc" localSheetId="0">'Stavba MaR'!$C$7</definedName>
    <definedName name="padresa">'Stavba MaR'!$D$9</definedName>
    <definedName name="pdic">'Stavba MaR'!$I$9</definedName>
    <definedName name="pico">'Stavba MaR'!$I$8</definedName>
    <definedName name="pmisto">'Stavba MaR'!$D$10</definedName>
    <definedName name="PocetMJ">#REF!</definedName>
    <definedName name="PoptavkaID">'Stavba MaR'!$A$1</definedName>
    <definedName name="pPSC">'Stavba MaR'!$C$10</definedName>
    <definedName name="Print_Area" localSheetId="2">'01 R165596641 Pol'!$A$1:$W$181</definedName>
    <definedName name="Print_Area" localSheetId="0">'Stavba MaR'!$A$1:$J$62</definedName>
    <definedName name="Print_Titles" localSheetId="2">'01 R165596641 Pol'!$1:$7</definedName>
    <definedName name="Projektant">'Stavba MaR'!$D$8</definedName>
    <definedName name="SazbaDPH1" localSheetId="0">'Stavba MaR'!$E$23</definedName>
    <definedName name="SazbaDPH1">'[1]Krycí list'!$C$30</definedName>
    <definedName name="SazbaDPH2" localSheetId="0">'Stavba MaR'!$E$25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'Stavba MaR'!$D$14</definedName>
    <definedName name="Z_B7E7C763_C459_487D_8ABA_5CFDDFBD5A84_.wvu.Cols" localSheetId="0" hidden="1">'Stavba MaR'!$A:$A</definedName>
    <definedName name="Z_B7E7C763_C459_487D_8ABA_5CFDDFBD5A84_.wvu.PrintArea" localSheetId="0" hidden="1">'Stavba MaR'!$B$1:$J$36</definedName>
    <definedName name="ZakladDPHSni">'Stavba MaR'!$G$23</definedName>
    <definedName name="ZakladDPHSniVypocet" localSheetId="0">'Stavba MaR'!$F$42</definedName>
    <definedName name="ZakladDPHZakl">'Stavba MaR'!$G$25</definedName>
    <definedName name="ZakladDPHZaklVypocet" localSheetId="0">'Stavba MaR'!$G$42</definedName>
    <definedName name="Zaokrouhleni">'Stavba MaR'!$G$27</definedName>
    <definedName name="Zhotovitel">'Stavba MaR'!$D$11:$G$11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V142" i="12" s="1"/>
  <c r="G144" i="12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7" i="12"/>
  <c r="M147" i="12" s="1"/>
  <c r="M146" i="12" s="1"/>
  <c r="I147" i="12"/>
  <c r="I146" i="12" s="1"/>
  <c r="K147" i="12"/>
  <c r="K146" i="12" s="1"/>
  <c r="O147" i="12"/>
  <c r="O146" i="12" s="1"/>
  <c r="Q147" i="12"/>
  <c r="Q146" i="12" s="1"/>
  <c r="V147" i="12"/>
  <c r="V146" i="12" s="1"/>
  <c r="G149" i="12"/>
  <c r="M149" i="12" s="1"/>
  <c r="I149" i="12"/>
  <c r="K149" i="12"/>
  <c r="O149" i="12"/>
  <c r="O148" i="12" s="1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5" i="12"/>
  <c r="G154" i="12" s="1"/>
  <c r="I60" i="1" s="1"/>
  <c r="I155" i="12"/>
  <c r="I154" i="12" s="1"/>
  <c r="K155" i="12"/>
  <c r="K154" i="12" s="1"/>
  <c r="O155" i="12"/>
  <c r="O154" i="12" s="1"/>
  <c r="Q155" i="12"/>
  <c r="Q154" i="12" s="1"/>
  <c r="V155" i="12"/>
  <c r="V154" i="12" s="1"/>
  <c r="G157" i="12"/>
  <c r="M157" i="12" s="1"/>
  <c r="M156" i="12" s="1"/>
  <c r="I157" i="12"/>
  <c r="I156" i="12" s="1"/>
  <c r="K157" i="12"/>
  <c r="K156" i="12" s="1"/>
  <c r="O157" i="12"/>
  <c r="O156" i="12" s="1"/>
  <c r="Q157" i="12"/>
  <c r="Q156" i="12" s="1"/>
  <c r="V157" i="12"/>
  <c r="V156" i="12" s="1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AE171" i="12"/>
  <c r="F40" i="1" s="1"/>
  <c r="I20" i="1"/>
  <c r="AF171" i="12" l="1"/>
  <c r="G39" i="1" s="1"/>
  <c r="G42" i="1" s="1"/>
  <c r="G25" i="1" s="1"/>
  <c r="A25" i="1" s="1"/>
  <c r="A26" i="1" s="1"/>
  <c r="V158" i="12"/>
  <c r="K148" i="12"/>
  <c r="Q148" i="12"/>
  <c r="G142" i="12"/>
  <c r="I56" i="1" s="1"/>
  <c r="Q142" i="12"/>
  <c r="Q64" i="12"/>
  <c r="Q55" i="12"/>
  <c r="Q45" i="12"/>
  <c r="V36" i="12"/>
  <c r="Q21" i="12"/>
  <c r="V8" i="12"/>
  <c r="O8" i="12"/>
  <c r="O158" i="12"/>
  <c r="Q158" i="12"/>
  <c r="V148" i="12"/>
  <c r="G146" i="12"/>
  <c r="I57" i="1" s="1"/>
  <c r="O142" i="12"/>
  <c r="Q93" i="12"/>
  <c r="V93" i="12"/>
  <c r="O93" i="12"/>
  <c r="V64" i="12"/>
  <c r="O64" i="12"/>
  <c r="V55" i="12"/>
  <c r="O55" i="12"/>
  <c r="G45" i="12"/>
  <c r="I52" i="1" s="1"/>
  <c r="V45" i="12"/>
  <c r="O45" i="12"/>
  <c r="O36" i="12"/>
  <c r="Q36" i="12"/>
  <c r="V21" i="12"/>
  <c r="O21" i="12"/>
  <c r="Q8" i="12"/>
  <c r="K64" i="12"/>
  <c r="K45" i="12"/>
  <c r="K36" i="12"/>
  <c r="K8" i="12"/>
  <c r="K142" i="12"/>
  <c r="K93" i="12"/>
  <c r="K55" i="12"/>
  <c r="K21" i="12"/>
  <c r="K158" i="12"/>
  <c r="I158" i="12"/>
  <c r="I64" i="12"/>
  <c r="I148" i="12"/>
  <c r="I55" i="12"/>
  <c r="I45" i="12"/>
  <c r="I36" i="12"/>
  <c r="I21" i="12"/>
  <c r="I8" i="12"/>
  <c r="I142" i="12"/>
  <c r="I93" i="12"/>
  <c r="M148" i="12"/>
  <c r="G64" i="12"/>
  <c r="I54" i="1" s="1"/>
  <c r="M155" i="12"/>
  <c r="M154" i="12" s="1"/>
  <c r="G36" i="12"/>
  <c r="I51" i="1" s="1"/>
  <c r="F41" i="1"/>
  <c r="G156" i="12"/>
  <c r="I59" i="1" s="1"/>
  <c r="G8" i="12"/>
  <c r="G93" i="12"/>
  <c r="I55" i="1" s="1"/>
  <c r="I18" i="1" s="1"/>
  <c r="F39" i="1"/>
  <c r="F42" i="1" s="1"/>
  <c r="G23" i="1" s="1"/>
  <c r="A23" i="1" s="1"/>
  <c r="I50" i="1"/>
  <c r="G148" i="12"/>
  <c r="I58" i="1" s="1"/>
  <c r="G55" i="12"/>
  <c r="I53" i="1" s="1"/>
  <c r="M158" i="12"/>
  <c r="M37" i="12"/>
  <c r="M36" i="12" s="1"/>
  <c r="M144" i="12"/>
  <c r="M142" i="12" s="1"/>
  <c r="M96" i="12"/>
  <c r="M93" i="12" s="1"/>
  <c r="M72" i="12"/>
  <c r="M64" i="12" s="1"/>
  <c r="M56" i="12"/>
  <c r="M55" i="12" s="1"/>
  <c r="M48" i="12"/>
  <c r="M45" i="12" s="1"/>
  <c r="M24" i="12"/>
  <c r="M21" i="12" s="1"/>
  <c r="M16" i="12"/>
  <c r="M8" i="12" s="1"/>
  <c r="G158" i="12"/>
  <c r="I61" i="1" s="1"/>
  <c r="I19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41" i="1"/>
  <c r="G40" i="1"/>
  <c r="H40" i="1" s="1"/>
  <c r="I40" i="1" s="1"/>
  <c r="H39" i="1"/>
  <c r="H42" i="1" s="1"/>
  <c r="G28" i="1"/>
  <c r="H41" i="1"/>
  <c r="I41" i="1" s="1"/>
  <c r="I17" i="1"/>
  <c r="G171" i="12"/>
  <c r="I49" i="1"/>
  <c r="G24" i="1"/>
  <c r="A24" i="1"/>
  <c r="A27" i="1" l="1"/>
  <c r="I39" i="1"/>
  <c r="I42" i="1" s="1"/>
  <c r="J40" i="1" s="1"/>
  <c r="I16" i="1"/>
  <c r="I21" i="1" s="1"/>
  <c r="I62" i="1"/>
  <c r="G29" i="1"/>
  <c r="G27" i="1" s="1"/>
  <c r="A29" i="1"/>
  <c r="J41" i="1" l="1"/>
  <c r="J39" i="1"/>
  <c r="J42" i="1" s="1"/>
  <c r="J54" i="1"/>
  <c r="J51" i="1"/>
  <c r="J58" i="1"/>
  <c r="J56" i="1"/>
  <c r="J49" i="1"/>
  <c r="J61" i="1"/>
  <c r="J55" i="1"/>
  <c r="J53" i="1"/>
  <c r="J60" i="1"/>
  <c r="J57" i="1"/>
  <c r="J50" i="1"/>
  <c r="J59" i="1"/>
  <c r="J52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<sst xmlns="http://schemas.openxmlformats.org/spreadsheetml/2006/main" count="1118" uniqueCount="437">
  <si>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</si>
  <si>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</si>
  <si>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</si>
  <si>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</si>
  <si>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</si>
  <si>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</si>
  <si>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</si>
  <si>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</si>
  <si>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</si>
  <si>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</si>
  <si>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</si>
  <si>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</si>
  <si>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</si>
  <si>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</si>
  <si>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</si>
  <si>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</si>
  <si>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</si>
  <si>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</si>
  <si>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</si>
  <si>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</si>
  <si>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</si>
  <si>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</si>
  <si>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</si>
  <si>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</si>
  <si>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</si>
  <si>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</si>
  <si>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</si>
  <si>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</si>
  <si>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</si>
  <si>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</si>
  <si>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</si>
  <si>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</si>
  <si>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</si>
  <si>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</si>
  <si>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</si>
  <si>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</si>
  <si>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</si>
  <si>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</si>
  <si>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</si>
  <si>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</si>
  <si>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R165596641</t>
  </si>
  <si>
    <t>MaR</t>
  </si>
  <si>
    <t>01</t>
  </si>
  <si>
    <t>objekt F - Knihovna</t>
  </si>
  <si>
    <t>Objekt:</t>
  </si>
  <si>
    <t>Rozpočet:</t>
  </si>
  <si>
    <t>16/5596</t>
  </si>
  <si>
    <t>MU FF Sjednocení SLP systémů a integrace do BMS v areálu Arne Nováka</t>
  </si>
  <si>
    <t>Stavba</t>
  </si>
  <si>
    <t>Celkem za stavbu</t>
  </si>
  <si>
    <t>CZK</t>
  </si>
  <si>
    <t>Rekapitulace dílů</t>
  </si>
  <si>
    <t>Typ dílu</t>
  </si>
  <si>
    <t>1</t>
  </si>
  <si>
    <t>Dodávka - technologie SK</t>
  </si>
  <si>
    <t>2</t>
  </si>
  <si>
    <t>Montáž - technologie SK</t>
  </si>
  <si>
    <t>01-50</t>
  </si>
  <si>
    <t>Systém technologie</t>
  </si>
  <si>
    <t>01-51</t>
  </si>
  <si>
    <t>Periferie vstupní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</si>
  <si>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</si>
  <si>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</si>
  <si>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</si>
  <si>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</si>
  <si>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</si>
  <si>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</si>
  <si>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</si>
  <si>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</si>
  <si>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</si>
  <si>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</si>
  <si>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</si>
  <si>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</si>
  <si>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</si>
  <si>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</si>
  <si>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18-80</t>
  </si>
  <si>
    <t>Ostatní služby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</si>
  <si>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</si>
  <si>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</si>
  <si>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</si>
  <si>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</si>
  <si>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</si>
  <si>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</si>
  <si>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</si>
  <si>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</si>
  <si>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</si>
  <si>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</si>
  <si>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</si>
  <si>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</si>
  <si>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</si>
  <si>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</si>
  <si>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</si>
  <si>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</si>
  <si>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</si>
  <si>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</si>
  <si>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</si>
  <si>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</si>
  <si>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</si>
  <si>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</si>
  <si>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</si>
  <si>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</si>
  <si>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</si>
  <si>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</si>
  <si>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</si>
  <si>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</si>
  <si>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WS-C2960+24PC-L.</t>
  </si>
  <si>
    <t>Přepínač, 24 portů, řízený, 1U, Gigabit Ethernet, 24 x 10/ 100/ 1000 (PoE) + 2 x 1, dual purpose ports (10/100/1000 nebo SFP, 370W)</t>
  </si>
  <si>
    <t>ks</t>
  </si>
  <si>
    <t>Vlastní</t>
  </si>
  <si>
    <t>Indiv</t>
  </si>
  <si>
    <t>POL3_0</t>
  </si>
  <si>
    <t>GLC-LH-SMD=.</t>
  </si>
  <si>
    <t>Modul 1000BASE-LX/LH SFP, MMF/SMF</t>
  </si>
  <si>
    <t>PC018</t>
  </si>
  <si>
    <t>Optický kabel 24x9/125 s pevnou sek.ochranou, SM, LSZH, bílý, d10.5mm, 500N</t>
  </si>
  <si>
    <t>m</t>
  </si>
  <si>
    <t>PC019</t>
  </si>
  <si>
    <t>Výsuvná optická vana 1U</t>
  </si>
  <si>
    <t>PC020</t>
  </si>
  <si>
    <t>Kazeta pro montáž sváru</t>
  </si>
  <si>
    <t>POL3_</t>
  </si>
  <si>
    <t>PC021</t>
  </si>
  <si>
    <t>Optická spojka E2000</t>
  </si>
  <si>
    <t>PC022</t>
  </si>
  <si>
    <t>Pigtail E2000 / APC, 9/125, 1 m</t>
  </si>
  <si>
    <t>PC023</t>
  </si>
  <si>
    <t>Optický patch cord E2000 / APC - LC / PC, 9/125, duplex, 2 m</t>
  </si>
  <si>
    <t>PC024</t>
  </si>
  <si>
    <t>Optický patch cord E2000 / APC - E2000 / APC, 9/125, duplex, 2 m</t>
  </si>
  <si>
    <t>583467</t>
  </si>
  <si>
    <t>Patchkabel Cat5E, 1 m šedý</t>
  </si>
  <si>
    <t>583469</t>
  </si>
  <si>
    <t>Patchkabel Cat5E, 3 m šedý</t>
  </si>
  <si>
    <t>FTP4X2X052CAT5</t>
  </si>
  <si>
    <t>Kabel sdělovací FTP 4x2x0,52 cat.5E</t>
  </si>
  <si>
    <t>PCM034</t>
  </si>
  <si>
    <t>Instalace a konfigurace přepínače, 24 portů, řízený, stohovatelný, 1U, Gigabit Ethernet, 24 x 10/, 100/ 1000 (PoE+) + 2 x 1 Gigabit SFP+, PoE+ (370W).</t>
  </si>
  <si>
    <t>POL1_</t>
  </si>
  <si>
    <t>PCM43</t>
  </si>
  <si>
    <t>Optický kabel 24x9/125 s pevnou sek.ochranou, SM, LSZH.</t>
  </si>
  <si>
    <t>PCM46</t>
  </si>
  <si>
    <t>PCM47</t>
  </si>
  <si>
    <t>Optická spojka E2000. Dle standardu SK1.15</t>
  </si>
  <si>
    <t>PCM48</t>
  </si>
  <si>
    <t>PCM49</t>
  </si>
  <si>
    <t>Patch cord E2000 / APC - LC / PC, 9/125, duplex, 2 m.</t>
  </si>
  <si>
    <t>PCM50</t>
  </si>
  <si>
    <t>Svár optického vlákna vč materiálu ochrany spoje</t>
  </si>
  <si>
    <t>PCM51</t>
  </si>
  <si>
    <t>Měření  FO s protokolem na CD</t>
  </si>
  <si>
    <t>325553T10</t>
  </si>
  <si>
    <t>Zapojení patchkabelu</t>
  </si>
  <si>
    <t>222280051</t>
  </si>
  <si>
    <t>FTP 5x2x0,5 volně uložený</t>
  </si>
  <si>
    <t>RTS 17/ I</t>
  </si>
  <si>
    <t>RJ45_uk</t>
  </si>
  <si>
    <t>Ukončení kabelu FTP na konektoru RJ45 (zásuvky, patchpanely)</t>
  </si>
  <si>
    <t>222730406</t>
  </si>
  <si>
    <t>Měření na účastnické zásuvce a vyhotovení reportů</t>
  </si>
  <si>
    <t>PCM66</t>
  </si>
  <si>
    <t>Součinnost IT specialisty uživatele - konzultace, řešení instalace systému, integrace do GN a další, potřebné práce</t>
  </si>
  <si>
    <t>PCM68</t>
  </si>
  <si>
    <t>Individuální a funkční zkoušky</t>
  </si>
  <si>
    <t>eBCON</t>
  </si>
  <si>
    <t>CPU řídícího systému se 4-mi rozšiřujícími sloty</t>
  </si>
  <si>
    <t>DEL11</t>
  </si>
  <si>
    <t>eBM404</t>
  </si>
  <si>
    <t>Rozšiřující modul ŘS, 4UI, 4BO (triak)</t>
  </si>
  <si>
    <t>eBX08</t>
  </si>
  <si>
    <t>Patice ŘS pro 8 modulů</t>
  </si>
  <si>
    <t>TRM768</t>
  </si>
  <si>
    <t>Ukončovač sítě , BACnet MS/TP</t>
  </si>
  <si>
    <t>DSC633E</t>
  </si>
  <si>
    <t>Systémový kontroler - 6xUI, 3xAO, 3xDO, Ethernet HOA's</t>
  </si>
  <si>
    <t>CON-MBUS-10.</t>
  </si>
  <si>
    <t>M-bus koncentrátor dat, pro max. 10 měřičů, komunikační sběrnice LINKnet</t>
  </si>
  <si>
    <t>DFF099KEY</t>
  </si>
  <si>
    <t>Modbus klíč, 50 kreditů</t>
  </si>
  <si>
    <t>enteliBRIDGE.</t>
  </si>
  <si>
    <t>Převodník protokolu Modbus TCP na protokol BACnet IP; rozhraní 2x RJ45, montáž na DIN lištu</t>
  </si>
  <si>
    <t>RTS20</t>
  </si>
  <si>
    <t>Snímač teploty prostorový, snímací prvek NTC 10k</t>
  </si>
  <si>
    <t>P8510</t>
  </si>
  <si>
    <t>Prostorový snímače teploty, rozsah -30..80°C, RJ45 konektor, komunikace Modbus TCP, napájení 5VDC, krytí IP30</t>
  </si>
  <si>
    <t>TL-POE10R.</t>
  </si>
  <si>
    <t>Power over Ethernet adaptér, přepínač vstupu 5V / 9V / 12V, IEEE 802.3af kompatibilní</t>
  </si>
  <si>
    <t>SEN 11</t>
  </si>
  <si>
    <t>SZ4</t>
  </si>
  <si>
    <t>Snímač hladiny zaplavení, relé výstup 24VAC/6A, napájení 24VAC/DC</t>
  </si>
  <si>
    <t xml:space="preserve">ks    </t>
  </si>
  <si>
    <t>WALF_DN50_15.</t>
  </si>
  <si>
    <t>Vodoměr, DN50, PN16, Qn 15m3/h, s impulsním výstupem</t>
  </si>
  <si>
    <t>Reed.</t>
  </si>
  <si>
    <t>Impulsní vysílač reed, délka 2m</t>
  </si>
  <si>
    <t>Kalkul</t>
  </si>
  <si>
    <t>AEW3102</t>
  </si>
  <si>
    <t>M-Bus pulsní adaptér -  2 vstupy</t>
  </si>
  <si>
    <t>Siem17</t>
  </si>
  <si>
    <t>PM3250.</t>
  </si>
  <si>
    <t>Elektroměr 3f, nepřímé měření 5A, komunikace Modbus RTU</t>
  </si>
  <si>
    <t>ASK61.4.</t>
  </si>
  <si>
    <t>Měřící transformátor proudu, převod.poměr 200A/5A, třída 0,5S</t>
  </si>
  <si>
    <t>DT30.</t>
  </si>
  <si>
    <t>Rozvaděč oceloplechový nástěnný, vč. vnitřní výzbroje, 1400x600x250, IP44/20</t>
  </si>
  <si>
    <t>HRMO</t>
  </si>
  <si>
    <t>Úprava vnitřního zapojení rozvaděče HRMO (doplnění svorek, vodičů,...)</t>
  </si>
  <si>
    <t>RUPS-C.</t>
  </si>
  <si>
    <t>Úprava vnitřního zapojení rozvaděče (doplnění jistič, svorek, vodičů,...)</t>
  </si>
  <si>
    <t>R1.</t>
  </si>
  <si>
    <t>Úprava vnitřního zapojení stávajícího ESIL rozvaděče (doplnění ovládání světel)</t>
  </si>
  <si>
    <t>R2.</t>
  </si>
  <si>
    <t>R3.</t>
  </si>
  <si>
    <t>R4.</t>
  </si>
  <si>
    <t>R5.</t>
  </si>
  <si>
    <t>SB-PWR-INJ2-EU.</t>
  </si>
  <si>
    <t>Power injektor dle standardu IEEE 802.3af, vč. napájecího kabelu</t>
  </si>
  <si>
    <t>MIG-32-20-A230.</t>
  </si>
  <si>
    <t>Relé impulzní, In=32A, 2 spínací kontakty, cívka 230VAC</t>
  </si>
  <si>
    <t>RSI2010A230</t>
  </si>
  <si>
    <t>Modulový instalační stykač, 1 x 20 A / 250 V AC, ovládací napětí 230 V AC</t>
  </si>
  <si>
    <t>RSI3240A230.</t>
  </si>
  <si>
    <t>Modulový instalační stykač, 4 x 32 A / 250 V AC, ovládací napětí 230 V AC</t>
  </si>
  <si>
    <t>MTX-10-TE.</t>
  </si>
  <si>
    <t>Ovládací tlačítko, 1 NO kontakt 230VAC/25A,  montáž na DIN lištu</t>
  </si>
  <si>
    <t>RJ45DIN.</t>
  </si>
  <si>
    <t>Datová zásuvka RJ45 na DIN lištu Cat5E</t>
  </si>
  <si>
    <t>34121550</t>
  </si>
  <si>
    <t>Kabel sdělovací s Cu jádrem JYTY 2 x 1 mm</t>
  </si>
  <si>
    <t>SPCM</t>
  </si>
  <si>
    <t>34121554</t>
  </si>
  <si>
    <t>Kabel sdělovací s Cu jádrem JYTY 4 x 1 mm</t>
  </si>
  <si>
    <t>34121556</t>
  </si>
  <si>
    <t>Kabel sdělovací s Cu jádrem JYTY 7 x 1 mm</t>
  </si>
  <si>
    <t>JY(ST)Y2X2X08RC100</t>
  </si>
  <si>
    <t>Kabel J-Y(ST)Y 2x2x0,8 R</t>
  </si>
  <si>
    <t>34111036</t>
  </si>
  <si>
    <t>Kabel silový s Cu jádrem 750 V CYKY 3 x 2,5 mm2</t>
  </si>
  <si>
    <t>34111130</t>
  </si>
  <si>
    <t>Kabel silový s Cu jádrem 750 V CYKY 12 x 1,5 mm2</t>
  </si>
  <si>
    <t>34111165</t>
  </si>
  <si>
    <t>Kabel silový s Cu jádrem 750 V CYKY 24 x 1,5 mm2</t>
  </si>
  <si>
    <t>345710962</t>
  </si>
  <si>
    <t>Trubka elektroinstalační tuhá z PVC, vnější/vnitřní pr. 20/16,9 mm, pevnost 750N</t>
  </si>
  <si>
    <t>345711591</t>
  </si>
  <si>
    <t>Trubka elektroinst. ohebná, vnější/vnitřní pr. 20/14,1 mm, pevnost 320N</t>
  </si>
  <si>
    <t>345711593</t>
  </si>
  <si>
    <t>Trubka elektroinst. ohebná vnější/vnitřní pr. 32/24,3 mm, pevnost 320N</t>
  </si>
  <si>
    <t>34572109</t>
  </si>
  <si>
    <t>Lišta vkládací z PVC délka 3 m, 22x24mm, vč. víka</t>
  </si>
  <si>
    <t>34572120</t>
  </si>
  <si>
    <t>Lišta vkládací z PVC délka 2 m, 40x20mm, vč. víka</t>
  </si>
  <si>
    <t>3457171101</t>
  </si>
  <si>
    <t>Příchytka kabelů jednostranná</t>
  </si>
  <si>
    <t>žlab_d_40_20</t>
  </si>
  <si>
    <t>Kabelový žlab drátěný 40/20 komplet vč. příslušenství (odbočky, výložníky, závit.tyče)</t>
  </si>
  <si>
    <t xml:space="preserve">m     </t>
  </si>
  <si>
    <t>žlab_62_50.</t>
  </si>
  <si>
    <t>Kabelový žlab plechový 62/50 komplet vč. příslušenství (odbočky, víka, výložníky, závit.tyče)</t>
  </si>
  <si>
    <t>KECK513</t>
  </si>
  <si>
    <t>Přepážka žlabu 50</t>
  </si>
  <si>
    <t>mtz_krab</t>
  </si>
  <si>
    <t>Montážní krabice na povrch, 240x190x90mm, vč. víka a průchodek, IP55</t>
  </si>
  <si>
    <t>050024T</t>
  </si>
  <si>
    <t>Montážní krabice na povrch, 93x93mm, vč. víka, průchodek a svorkovnice, IP54</t>
  </si>
  <si>
    <t>TYC10</t>
  </si>
  <si>
    <t>POL12_0</t>
  </si>
  <si>
    <t>konz.</t>
  </si>
  <si>
    <t>Konzole pro uchycení čidla teplotu ke spodní hraně stolu</t>
  </si>
  <si>
    <t>PPU</t>
  </si>
  <si>
    <t>Protipožární ucpávka do 100mm2, tl. 200mm</t>
  </si>
  <si>
    <t>POL3_9</t>
  </si>
  <si>
    <t>283239990307</t>
  </si>
  <si>
    <t>Štítek kabelový nepopsaný 3x7 cm</t>
  </si>
  <si>
    <t>D33</t>
  </si>
  <si>
    <t>Pomocný montážní materiál</t>
  </si>
  <si>
    <t>kpl</t>
  </si>
  <si>
    <t>POL3_1</t>
  </si>
  <si>
    <t>MTZ_RS_001</t>
  </si>
  <si>
    <t>Montáž regulátor MaR</t>
  </si>
  <si>
    <t>SYN01_2017</t>
  </si>
  <si>
    <t>MTZ_RS_004</t>
  </si>
  <si>
    <t>Montáž vstupně / výstupní modul MaR</t>
  </si>
  <si>
    <t>MTZ_RS_006</t>
  </si>
  <si>
    <t>Montáž ukončovač sběrnice (terminátor)</t>
  </si>
  <si>
    <t>MTZ_COM_005T00</t>
  </si>
  <si>
    <t>Montáž převodníku Modbus TCP / BAcnet IP</t>
  </si>
  <si>
    <t>MTZ_COM_002</t>
  </si>
  <si>
    <t>Montáž převodníku Mbus</t>
  </si>
  <si>
    <t>SYN02_2017</t>
  </si>
  <si>
    <t>MTZ_VST_004</t>
  </si>
  <si>
    <t>Montáž snímač teploty do místnosti</t>
  </si>
  <si>
    <t>MTZ_VST_005</t>
  </si>
  <si>
    <t>Montáž snímač teploty s komunikací</t>
  </si>
  <si>
    <t>MTZ_VST_099T00</t>
  </si>
  <si>
    <t>Montáž PoE adaptéru, zapojení</t>
  </si>
  <si>
    <t>SYN01_2015</t>
  </si>
  <si>
    <t>MTZ_VST_022</t>
  </si>
  <si>
    <t>Montáž snímač hladiny zaplavení</t>
  </si>
  <si>
    <t>722269101</t>
  </si>
  <si>
    <t>Montáž vodoměru přírubového šroubového DN 50, vč. úpravy potrubí</t>
  </si>
  <si>
    <t>MTZ_EN_003</t>
  </si>
  <si>
    <t>Připojení a nastavení impulsního vysílače</t>
  </si>
  <si>
    <t>210160682</t>
  </si>
  <si>
    <t>Montáž elektroměru - třífázový</t>
  </si>
  <si>
    <t>MTZ_EN_007</t>
  </si>
  <si>
    <t>Připojení a nastavení elektroměr s Modbus výstupem</t>
  </si>
  <si>
    <t>210170304</t>
  </si>
  <si>
    <t>Montáž měřícího transformátoru proudu</t>
  </si>
  <si>
    <t>MTZ_ROZV_005</t>
  </si>
  <si>
    <t>Montáž rozvaděč do 300kg</t>
  </si>
  <si>
    <t>MTZ_OST_012T00</t>
  </si>
  <si>
    <t>Montáž PoE injektoru</t>
  </si>
  <si>
    <t>220320061</t>
  </si>
  <si>
    <t>Mtž spínacího relé</t>
  </si>
  <si>
    <t>URS</t>
  </si>
  <si>
    <t>747312102</t>
  </si>
  <si>
    <t>Mtž stykač stř -25A 1pól vestavný</t>
  </si>
  <si>
    <t>210130122</t>
  </si>
  <si>
    <t>Mtž stykač stř -25A 4pól vestavný</t>
  </si>
  <si>
    <t>210140201</t>
  </si>
  <si>
    <t>Mtž ovladač pomocných obvodů - 1 tlačítkový, do rozvaděče</t>
  </si>
  <si>
    <t>222290101</t>
  </si>
  <si>
    <t>Mtž zásuvka 1xRJ45 UTP kat.5e na DIN lištu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</si>
  <si>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</si>
  <si>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</si>
  <si>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</si>
  <si>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</si>
  <si>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</si>
  <si>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</si>
  <si>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222280051R01</t>
  </si>
  <si>
    <t>J-Y(St)Y 2x2x0,8 na volně uložený</t>
  </si>
  <si>
    <t>RTS 15/ I</t>
  </si>
  <si>
    <t>210810006</t>
  </si>
  <si>
    <t>Kabel CYKY-m 750 V 3 x 2,5 mm2 volně uložený</t>
  </si>
  <si>
    <t>210810021</t>
  </si>
  <si>
    <t>Kabel CYKY-m 750 V 12 x 1,5 mm2 volně uložený</t>
  </si>
  <si>
    <t>210810026</t>
  </si>
  <si>
    <t>Kabel CYKY-m 750 V 24 x 1,5 mm2 volně uložený</t>
  </si>
  <si>
    <t>210010023</t>
  </si>
  <si>
    <t>Trubka tuhá z PVC uložená pevně, do 29 mm</t>
  </si>
  <si>
    <t>210010003</t>
  </si>
  <si>
    <t>Trubka ohebná pod omítku, do 29 mm</t>
  </si>
  <si>
    <t>210010005</t>
  </si>
  <si>
    <t>Trubka ohebná pod omítku, do 36 mm</t>
  </si>
  <si>
    <t>220301022</t>
  </si>
  <si>
    <t>Lišta elektroinstalační 22x24mm</t>
  </si>
  <si>
    <t>220301022R01</t>
  </si>
  <si>
    <t>Lišta elektroinstalační 40x20mm</t>
  </si>
  <si>
    <t>210021071</t>
  </si>
  <si>
    <t>Mtž příchytka kabelová</t>
  </si>
  <si>
    <t>URS 11/ I</t>
  </si>
  <si>
    <t>210020305</t>
  </si>
  <si>
    <t>Žlab kabelový drátěný s příslušenstvím, 40/20 mm</t>
  </si>
  <si>
    <t>210020303</t>
  </si>
  <si>
    <t>Žlab kabelový plechový s příslušenstvím, 62/50 s víkem</t>
  </si>
  <si>
    <t>Montáž přístrojové krabice</t>
  </si>
  <si>
    <t>210271003</t>
  </si>
  <si>
    <t>Ucpávka kab. průchodky,protipožární</t>
  </si>
  <si>
    <t>RTS 13/ I</t>
  </si>
  <si>
    <t>POL1_9</t>
  </si>
  <si>
    <t>210010148</t>
  </si>
  <si>
    <t>Odkrytí a zakrytí víka kabel. žlabu</t>
  </si>
  <si>
    <t>210950101</t>
  </si>
  <si>
    <t>Štítek označovací na kabel</t>
  </si>
  <si>
    <t>MTZ_EN_004</t>
  </si>
  <si>
    <t>Připojení a nastavení vodoměr s M-bus výstupem</t>
  </si>
  <si>
    <t>MTZ_OST_004</t>
  </si>
  <si>
    <t>Připojení - monitoring výtah</t>
  </si>
  <si>
    <t>MTZ_OST_003</t>
  </si>
  <si>
    <t>Připojení - monitoring expanderu EZS</t>
  </si>
  <si>
    <t>vytahy.</t>
  </si>
  <si>
    <t>Doplnění dálkového monitoringu do stávajícího výtahu</t>
  </si>
  <si>
    <t>460680041</t>
  </si>
  <si>
    <t>Průraz zdivem v betonové zdi tloušťky 15 cm, plochy do 0,025 m2</t>
  </si>
  <si>
    <t>210040702</t>
  </si>
  <si>
    <t>Drážka pro trubku nebo kabel do D 48 mm</t>
  </si>
  <si>
    <t>210100001</t>
  </si>
  <si>
    <t>Ukončení vodičů v rozvaděči + zapojení do 2,5 mm2</t>
  </si>
  <si>
    <t>RTS 14/ II</t>
  </si>
  <si>
    <t>900      RT1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</si>
  <si>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</si>
  <si>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</si>
  <si>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</si>
  <si>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</si>
  <si>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</si>
  <si>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</si>
  <si>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</si>
  <si>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</si>
  <si>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</si>
  <si>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</si>
  <si>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</si>
  <si>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</si>
  <si>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</si>
  <si>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</si>
  <si>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</si>
  <si>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</si>
  <si>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>Prav.M</t>
  </si>
  <si>
    <t xml:space="preserve">905      </t>
  </si>
  <si>
    <t>Hzs-revize provoz.souboru a st.obj., Revize</t>
  </si>
  <si>
    <t xml:space="preserve">925      </t>
  </si>
  <si>
    <t>Hzs - spolupráce s revizním technikem</t>
  </si>
  <si>
    <t>Roční prohlídka technologie, Uprava stavajiciho rozvadece</t>
  </si>
  <si>
    <t>M47</t>
  </si>
  <si>
    <t>Příplatek za noční práce a práce o víkendu</t>
  </si>
  <si>
    <t>uklid.</t>
  </si>
  <si>
    <t>Zapravení stavebních nedodělků, úklid</t>
  </si>
  <si>
    <t xml:space="preserve">922      </t>
  </si>
  <si>
    <t>Hzs-projekt výrobní dokumentace MaR</t>
  </si>
  <si>
    <t xml:space="preserve">922a      </t>
  </si>
  <si>
    <t>Hzs-projekt výrobní dokumentace ESIL</t>
  </si>
  <si>
    <t xml:space="preserve">921      </t>
  </si>
  <si>
    <t>Hzs-projekt skutečný stav MaR</t>
  </si>
  <si>
    <t xml:space="preserve">921c    </t>
  </si>
  <si>
    <t>Hzs-projekt skutečný stav ESIL</t>
  </si>
  <si>
    <t>_PD_2014</t>
  </si>
  <si>
    <t>921d    T00</t>
  </si>
  <si>
    <t>Hzs-projekt skutečný stav SLP</t>
  </si>
  <si>
    <t xml:space="preserve">922b      </t>
  </si>
  <si>
    <t>Zjištění skutečných stavů zapojení ESIL rozvaděčů</t>
  </si>
  <si>
    <t>Koo.</t>
  </si>
  <si>
    <t>Koordinace s dodavately předchozích etap výstavby</t>
  </si>
  <si>
    <t>921aT00</t>
  </si>
  <si>
    <t>Hzs-Aktualizace technologického pasportu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</si>
  <si>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</si>
  <si>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</si>
  <si>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</si>
  <si>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</si>
  <si>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</si>
  <si>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</si>
  <si>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</si>
  <si>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POL99_2</t>
  </si>
  <si>
    <t>SUM</t>
  </si>
  <si>
    <t>Poznámky uchazeče k zadání</t>
  </si>
  <si>
    <t>POPUZIV</t>
  </si>
  <si>
    <t>END</t>
  </si>
  <si>
    <t>Výkaz výměr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</si>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</sst>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2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17" fillId="2" borderId="6" xfId="0" applyNumberFormat="1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8" fillId="2" borderId="0" xfId="0" applyNumberFormat="1" applyFont="1" applyFill="1" applyBorder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4" zoomScaleNormal="100" zoomScaleSheetLayoutView="75" workbookViewId="0">
      <selection activeCell="D6" sqref="D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37</v>
      </c>
      <c r="B1" s="183" t="s">
        <v>435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">
      <c r="A2" s="3"/>
      <c r="B2" s="77" t="s">
        <v>23</v>
      </c>
      <c r="C2" s="78"/>
      <c r="D2" s="79" t="s">
        <v>46</v>
      </c>
      <c r="E2" s="192" t="s">
        <v>47</v>
      </c>
      <c r="F2" s="193"/>
      <c r="G2" s="193"/>
      <c r="H2" s="193"/>
      <c r="I2" s="193"/>
      <c r="J2" s="194"/>
      <c r="O2" s="2"/>
    </row>
    <row r="3" spans="1:15" ht="27" customHeight="1" x14ac:dyDescent="0.2">
      <c r="A3" s="3"/>
      <c r="B3" s="80" t="s">
        <v>44</v>
      </c>
      <c r="C3" s="78"/>
      <c r="D3" s="81" t="s">
        <v>42</v>
      </c>
      <c r="E3" s="195" t="s">
        <v>43</v>
      </c>
      <c r="F3" s="196"/>
      <c r="G3" s="196"/>
      <c r="H3" s="196"/>
      <c r="I3" s="196"/>
      <c r="J3" s="197"/>
    </row>
    <row r="4" spans="1:15" ht="23.25" customHeight="1" x14ac:dyDescent="0.2">
      <c r="A4" s="76">
        <v>830467</v>
      </c>
      <c r="B4" s="82" t="s">
        <v>45</v>
      </c>
      <c r="C4" s="83"/>
      <c r="D4" s="84" t="s">
        <v>40</v>
      </c>
      <c r="E4" s="204" t="s">
        <v>41</v>
      </c>
      <c r="F4" s="205"/>
      <c r="G4" s="205"/>
      <c r="H4" s="205"/>
      <c r="I4" s="205"/>
      <c r="J4" s="206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35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99"/>
      <c r="E11" s="199"/>
      <c r="F11" s="199"/>
      <c r="G11" s="199"/>
      <c r="H11" s="27" t="s">
        <v>39</v>
      </c>
      <c r="I11" s="86"/>
      <c r="J11" s="10"/>
    </row>
    <row r="12" spans="1:15" ht="15.75" customHeight="1" x14ac:dyDescent="0.2">
      <c r="A12" s="3"/>
      <c r="B12" s="41"/>
      <c r="C12" s="25"/>
      <c r="D12" s="202"/>
      <c r="E12" s="202"/>
      <c r="F12" s="202"/>
      <c r="G12" s="202"/>
      <c r="H12" s="27" t="s">
        <v>35</v>
      </c>
      <c r="I12" s="86"/>
      <c r="J12" s="10"/>
    </row>
    <row r="13" spans="1:15" ht="15.75" customHeight="1" x14ac:dyDescent="0.2">
      <c r="A13" s="3"/>
      <c r="B13" s="42"/>
      <c r="C13" s="85"/>
      <c r="D13" s="203"/>
      <c r="E13" s="203"/>
      <c r="F13" s="203"/>
      <c r="G13" s="203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33</v>
      </c>
      <c r="C15" s="72"/>
      <c r="D15" s="53"/>
      <c r="E15" s="198"/>
      <c r="F15" s="198"/>
      <c r="G15" s="200"/>
      <c r="H15" s="200"/>
      <c r="I15" s="200" t="s">
        <v>30</v>
      </c>
      <c r="J15" s="201"/>
    </row>
    <row r="16" spans="1:15" ht="23.25" customHeight="1" x14ac:dyDescent="0.2">
      <c r="A16" s="138" t="s">
        <v>25</v>
      </c>
      <c r="B16" s="57" t="s">
        <v>25</v>
      </c>
      <c r="C16" s="58"/>
      <c r="D16" s="59"/>
      <c r="E16" s="189"/>
      <c r="F16" s="190"/>
      <c r="G16" s="189"/>
      <c r="H16" s="190"/>
      <c r="I16" s="189">
        <f>SUMIF(F49:F61,A16,I49:I61)+SUMIF(F49:F61,"PSU",I49:I61)</f>
        <v>0</v>
      </c>
      <c r="J16" s="191"/>
    </row>
    <row r="17" spans="1:10" ht="23.25" customHeight="1" x14ac:dyDescent="0.2">
      <c r="A17" s="138" t="s">
        <v>26</v>
      </c>
      <c r="B17" s="57" t="s">
        <v>26</v>
      </c>
      <c r="C17" s="58"/>
      <c r="D17" s="59"/>
      <c r="E17" s="189"/>
      <c r="F17" s="190"/>
      <c r="G17" s="189"/>
      <c r="H17" s="190"/>
      <c r="I17" s="189">
        <f>SUMIF(F49:F61,A17,I49:I61)</f>
        <v>0</v>
      </c>
      <c r="J17" s="191"/>
    </row>
    <row r="18" spans="1:10" ht="23.25" customHeight="1" x14ac:dyDescent="0.2">
      <c r="A18" s="138" t="s">
        <v>27</v>
      </c>
      <c r="B18" s="57" t="s">
        <v>27</v>
      </c>
      <c r="C18" s="58"/>
      <c r="D18" s="59"/>
      <c r="E18" s="189"/>
      <c r="F18" s="190"/>
      <c r="G18" s="189"/>
      <c r="H18" s="190"/>
      <c r="I18" s="189">
        <f>SUMIF(F49:F61,A18,I49:I61)</f>
        <v>0</v>
      </c>
      <c r="J18" s="191"/>
    </row>
    <row r="19" spans="1:10" ht="23.25" customHeight="1" x14ac:dyDescent="0.2">
      <c r="A19" s="138" t="s">
        <v>77</v>
      </c>
      <c r="B19" s="57" t="s">
        <v>28</v>
      </c>
      <c r="C19" s="58"/>
      <c r="D19" s="59"/>
      <c r="E19" s="189"/>
      <c r="F19" s="190"/>
      <c r="G19" s="189"/>
      <c r="H19" s="190"/>
      <c r="I19" s="189">
        <f>SUMIF(F49:F61,A19,I49:I61)</f>
        <v>0</v>
      </c>
      <c r="J19" s="191"/>
    </row>
    <row r="20" spans="1:10" ht="23.25" customHeight="1" x14ac:dyDescent="0.2">
      <c r="A20" s="138" t="s">
        <v>78</v>
      </c>
      <c r="B20" s="57" t="s">
        <v>29</v>
      </c>
      <c r="C20" s="58"/>
      <c r="D20" s="59"/>
      <c r="E20" s="189"/>
      <c r="F20" s="190"/>
      <c r="G20" s="189"/>
      <c r="H20" s="190"/>
      <c r="I20" s="189">
        <f>SUMIF(F49:F61,A20,I49:I61)</f>
        <v>0</v>
      </c>
      <c r="J20" s="191"/>
    </row>
    <row r="21" spans="1:10" ht="23.25" customHeight="1" x14ac:dyDescent="0.2">
      <c r="A21" s="3"/>
      <c r="B21" s="216" t="s">
        <v>436</v>
      </c>
      <c r="C21" s="217"/>
      <c r="D21" s="217"/>
      <c r="E21" s="217"/>
      <c r="F21" s="217"/>
      <c r="G21" s="217"/>
      <c r="H21" s="218"/>
      <c r="I21" s="212">
        <f>SUM(I16:J20)</f>
        <v>0</v>
      </c>
      <c r="J21" s="213"/>
    </row>
    <row r="22" spans="1:10" ht="33" hidden="1" customHeight="1" x14ac:dyDescent="0.2">
      <c r="A22" s="3"/>
      <c r="B22" s="65" t="s">
        <v>34</v>
      </c>
      <c r="C22" s="58"/>
      <c r="D22" s="59"/>
      <c r="E22" s="64"/>
      <c r="F22" s="61"/>
      <c r="G22" s="50"/>
      <c r="H22" s="50"/>
      <c r="I22" s="50"/>
      <c r="J22" s="62"/>
    </row>
    <row r="23" spans="1:10" ht="23.25" hidden="1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hidden="1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08">
        <f>A23</f>
        <v>0</v>
      </c>
      <c r="H24" s="209"/>
      <c r="I24" s="209"/>
      <c r="J24" s="62" t="str">
        <f t="shared" si="0"/>
        <v>CZK</v>
      </c>
    </row>
    <row r="25" spans="1:10" ht="23.25" hidden="1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hidden="1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186">
        <f>A25</f>
        <v>0</v>
      </c>
      <c r="H26" s="187"/>
      <c r="I26" s="187"/>
      <c r="J26" s="56" t="str">
        <f t="shared" si="0"/>
        <v>CZK</v>
      </c>
    </row>
    <row r="27" spans="1:10" ht="23.25" hidden="1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188">
        <f>CenaCelkem-(ZakladDPHSni+DPHSni+ZakladDPHZakl+DPHZakl)</f>
        <v>0</v>
      </c>
      <c r="H27" s="188"/>
      <c r="I27" s="188"/>
      <c r="J27" s="63" t="str">
        <f t="shared" si="0"/>
        <v>CZK</v>
      </c>
    </row>
    <row r="28" spans="1:10" ht="27.75" hidden="1" customHeight="1" thickBot="1" x14ac:dyDescent="0.25">
      <c r="A28" s="3"/>
      <c r="B28" s="115" t="s">
        <v>24</v>
      </c>
      <c r="C28" s="116"/>
      <c r="D28" s="116"/>
      <c r="E28" s="117"/>
      <c r="F28" s="118"/>
      <c r="G28" s="214">
        <f>ZakladDPHSniVypocet+ZakladDPHZaklVypocet</f>
        <v>0</v>
      </c>
      <c r="H28" s="215"/>
      <c r="I28" s="215"/>
      <c r="J28" s="119" t="str">
        <f t="shared" si="0"/>
        <v>CZK</v>
      </c>
    </row>
    <row r="29" spans="1:10" ht="27.75" hidden="1" customHeight="1" thickBot="1" x14ac:dyDescent="0.25">
      <c r="A29" s="3">
        <f>(A27-INT(A27))*100</f>
        <v>0</v>
      </c>
      <c r="B29" s="115" t="s">
        <v>36</v>
      </c>
      <c r="C29" s="120"/>
      <c r="D29" s="120"/>
      <c r="E29" s="120"/>
      <c r="F29" s="120"/>
      <c r="G29" s="214">
        <f>A27</f>
        <v>0</v>
      </c>
      <c r="H29" s="214"/>
      <c r="I29" s="214"/>
      <c r="J29" s="121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7" t="s">
        <v>2</v>
      </c>
      <c r="E35" s="207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 x14ac:dyDescent="0.2">
      <c r="A38" s="91" t="s">
        <v>38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48</v>
      </c>
      <c r="C39" s="219"/>
      <c r="D39" s="220"/>
      <c r="E39" s="220"/>
      <c r="F39" s="102">
        <f>'01 R165596641 Pol'!AE171</f>
        <v>0</v>
      </c>
      <c r="G39" s="103">
        <f>'01 R165596641 Pol'!AF171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42</v>
      </c>
      <c r="C40" s="221" t="s">
        <v>43</v>
      </c>
      <c r="D40" s="222"/>
      <c r="E40" s="222"/>
      <c r="F40" s="107">
        <f>'01 R165596641 Pol'!AE171</f>
        <v>0</v>
      </c>
      <c r="G40" s="108">
        <f>'01 R165596641 Pol'!AF171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40</v>
      </c>
      <c r="C41" s="219" t="s">
        <v>41</v>
      </c>
      <c r="D41" s="220"/>
      <c r="E41" s="220"/>
      <c r="F41" s="111">
        <f>'01 R165596641 Pol'!AE171</f>
        <v>0</v>
      </c>
      <c r="G41" s="104">
        <f>'01 R165596641 Pol'!AF171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23" t="s">
        <v>49</v>
      </c>
      <c r="C42" s="224"/>
      <c r="D42" s="224"/>
      <c r="E42" s="225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3" spans="1:10" hidden="1" x14ac:dyDescent="0.2"/>
    <row r="44" spans="1:10" hidden="1" x14ac:dyDescent="0.2"/>
    <row r="45" spans="1:10" hidden="1" x14ac:dyDescent="0.2"/>
    <row r="46" spans="1:10" ht="15.75" hidden="1" x14ac:dyDescent="0.25">
      <c r="B46" s="122" t="s">
        <v>51</v>
      </c>
    </row>
    <row r="47" spans="1:10" hidden="1" x14ac:dyDescent="0.2"/>
    <row r="48" spans="1:10" ht="25.5" hidden="1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25.5" hidden="1" customHeight="1" x14ac:dyDescent="0.2">
      <c r="A49" s="124"/>
      <c r="B49" s="129" t="s">
        <v>53</v>
      </c>
      <c r="C49" s="226" t="s">
        <v>54</v>
      </c>
      <c r="D49" s="227"/>
      <c r="E49" s="227"/>
      <c r="F49" s="136" t="s">
        <v>25</v>
      </c>
      <c r="G49" s="130"/>
      <c r="H49" s="130"/>
      <c r="I49" s="130">
        <f>'01 R165596641 Pol'!G8</f>
        <v>0</v>
      </c>
      <c r="J49" s="134" t="str">
        <f>IF(I62=0,"",I49/I62*100)</f>
        <v/>
      </c>
    </row>
    <row r="50" spans="1:10" ht="25.5" hidden="1" customHeight="1" x14ac:dyDescent="0.2">
      <c r="A50" s="124"/>
      <c r="B50" s="129" t="s">
        <v>55</v>
      </c>
      <c r="C50" s="226" t="s">
        <v>56</v>
      </c>
      <c r="D50" s="227"/>
      <c r="E50" s="227"/>
      <c r="F50" s="136" t="s">
        <v>25</v>
      </c>
      <c r="G50" s="130"/>
      <c r="H50" s="130"/>
      <c r="I50" s="130">
        <f>'01 R165596641 Pol'!G21</f>
        <v>0</v>
      </c>
      <c r="J50" s="134" t="str">
        <f>IF(I62=0,"",I50/I62*100)</f>
        <v/>
      </c>
    </row>
    <row r="51" spans="1:10" ht="25.5" hidden="1" customHeight="1" x14ac:dyDescent="0.2">
      <c r="A51" s="124"/>
      <c r="B51" s="129" t="s">
        <v>57</v>
      </c>
      <c r="C51" s="226" t="s">
        <v>58</v>
      </c>
      <c r="D51" s="227"/>
      <c r="E51" s="227"/>
      <c r="F51" s="136" t="s">
        <v>26</v>
      </c>
      <c r="G51" s="130"/>
      <c r="H51" s="130"/>
      <c r="I51" s="130">
        <f>'01 R165596641 Pol'!G36</f>
        <v>0</v>
      </c>
      <c r="J51" s="134" t="str">
        <f>IF(I62=0,"",I51/I62*100)</f>
        <v/>
      </c>
    </row>
    <row r="52" spans="1:10" ht="25.5" hidden="1" customHeight="1" x14ac:dyDescent="0.2">
      <c r="A52" s="124"/>
      <c r="B52" s="129" t="s">
        <v>59</v>
      </c>
      <c r="C52" s="226" t="s">
        <v>60</v>
      </c>
      <c r="D52" s="227"/>
      <c r="E52" s="227"/>
      <c r="F52" s="136" t="s">
        <v>26</v>
      </c>
      <c r="G52" s="130"/>
      <c r="H52" s="130"/>
      <c r="I52" s="130">
        <f>'01 R165596641 Pol'!G45</f>
        <v>0</v>
      </c>
      <c r="J52" s="134" t="str">
        <f>IF(I62=0,"",I52/I62*100)</f>
        <v/>
      </c>
    </row>
    <row r="53" spans="1:10" ht="25.5" hidden="1" customHeight="1" x14ac:dyDescent="0.2">
      <c r="A53" s="124"/>
      <c r="B53" s="129" t="s">
        <v>61</v>
      </c>
      <c r="C53" s="226" t="s">
        <v>62</v>
      </c>
      <c r="D53" s="227"/>
      <c r="E53" s="227"/>
      <c r="F53" s="136" t="s">
        <v>26</v>
      </c>
      <c r="G53" s="130"/>
      <c r="H53" s="130"/>
      <c r="I53" s="130">
        <f>'01 R165596641 Pol'!G55</f>
        <v>0</v>
      </c>
      <c r="J53" s="134" t="str">
        <f>IF(I62=0,"",I53/I62*100)</f>
        <v/>
      </c>
    </row>
    <row r="54" spans="1:10" ht="25.5" hidden="1" customHeight="1" x14ac:dyDescent="0.2">
      <c r="A54" s="124"/>
      <c r="B54" s="129" t="s">
        <v>63</v>
      </c>
      <c r="C54" s="226" t="s">
        <v>64</v>
      </c>
      <c r="D54" s="227"/>
      <c r="E54" s="227"/>
      <c r="F54" s="136" t="s">
        <v>26</v>
      </c>
      <c r="G54" s="130"/>
      <c r="H54" s="130"/>
      <c r="I54" s="130">
        <f>'01 R165596641 Pol'!G64</f>
        <v>0</v>
      </c>
      <c r="J54" s="134" t="str">
        <f>IF(I62=0,"",I54/I62*100)</f>
        <v/>
      </c>
    </row>
    <row r="55" spans="1:10" ht="25.5" hidden="1" customHeight="1" x14ac:dyDescent="0.2">
      <c r="A55" s="124"/>
      <c r="B55" s="129" t="s">
        <v>65</v>
      </c>
      <c r="C55" s="226" t="s">
        <v>66</v>
      </c>
      <c r="D55" s="227"/>
      <c r="E55" s="227"/>
      <c r="F55" s="136" t="s">
        <v>27</v>
      </c>
      <c r="G55" s="130"/>
      <c r="H55" s="130"/>
      <c r="I55" s="130">
        <f>'01 R165596641 Pol'!G93</f>
        <v>0</v>
      </c>
      <c r="J55" s="134" t="str">
        <f>IF(I62=0,"",I55/I62*100)</f>
        <v/>
      </c>
    </row>
    <row r="56" spans="1:10" ht="25.5" hidden="1" customHeight="1" x14ac:dyDescent="0.2">
      <c r="A56" s="124"/>
      <c r="B56" s="129" t="s">
        <v>67</v>
      </c>
      <c r="C56" s="226" t="s">
        <v>68</v>
      </c>
      <c r="D56" s="227"/>
      <c r="E56" s="227"/>
      <c r="F56" s="136" t="s">
        <v>27</v>
      </c>
      <c r="G56" s="130"/>
      <c r="H56" s="130"/>
      <c r="I56" s="130">
        <f>'01 R165596641 Pol'!G142</f>
        <v>0</v>
      </c>
      <c r="J56" s="134" t="str">
        <f>IF(I62=0,"",I56/I62*100)</f>
        <v/>
      </c>
    </row>
    <row r="57" spans="1:10" ht="25.5" hidden="1" customHeight="1" x14ac:dyDescent="0.2">
      <c r="A57" s="124"/>
      <c r="B57" s="129" t="s">
        <v>69</v>
      </c>
      <c r="C57" s="226" t="s">
        <v>70</v>
      </c>
      <c r="D57" s="227"/>
      <c r="E57" s="227"/>
      <c r="F57" s="136" t="s">
        <v>27</v>
      </c>
      <c r="G57" s="130"/>
      <c r="H57" s="130"/>
      <c r="I57" s="130">
        <f>'01 R165596641 Pol'!G146</f>
        <v>0</v>
      </c>
      <c r="J57" s="134" t="str">
        <f>IF(I62=0,"",I57/I62*100)</f>
        <v/>
      </c>
    </row>
    <row r="58" spans="1:10" ht="25.5" hidden="1" customHeight="1" x14ac:dyDescent="0.2">
      <c r="A58" s="124"/>
      <c r="B58" s="129" t="s">
        <v>71</v>
      </c>
      <c r="C58" s="226" t="s">
        <v>72</v>
      </c>
      <c r="D58" s="227"/>
      <c r="E58" s="227"/>
      <c r="F58" s="136" t="s">
        <v>27</v>
      </c>
      <c r="G58" s="130"/>
      <c r="H58" s="130"/>
      <c r="I58" s="130">
        <f>'01 R165596641 Pol'!G148</f>
        <v>0</v>
      </c>
      <c r="J58" s="134" t="str">
        <f>IF(I62=0,"",I58/I62*100)</f>
        <v/>
      </c>
    </row>
    <row r="59" spans="1:10" ht="25.5" hidden="1" customHeight="1" x14ac:dyDescent="0.2">
      <c r="A59" s="124"/>
      <c r="B59" s="129" t="s">
        <v>73</v>
      </c>
      <c r="C59" s="226" t="s">
        <v>74</v>
      </c>
      <c r="D59" s="227"/>
      <c r="E59" s="227"/>
      <c r="F59" s="136" t="s">
        <v>27</v>
      </c>
      <c r="G59" s="130"/>
      <c r="H59" s="130"/>
      <c r="I59" s="130">
        <f>'01 R165596641 Pol'!G156</f>
        <v>0</v>
      </c>
      <c r="J59" s="134" t="str">
        <f>IF(I62=0,"",I59/I62*100)</f>
        <v/>
      </c>
    </row>
    <row r="60" spans="1:10" ht="25.5" hidden="1" customHeight="1" x14ac:dyDescent="0.2">
      <c r="A60" s="124"/>
      <c r="B60" s="129" t="s">
        <v>75</v>
      </c>
      <c r="C60" s="226" t="s">
        <v>76</v>
      </c>
      <c r="D60" s="227"/>
      <c r="E60" s="227"/>
      <c r="F60" s="136" t="s">
        <v>77</v>
      </c>
      <c r="G60" s="130"/>
      <c r="H60" s="130"/>
      <c r="I60" s="130">
        <f>'01 R165596641 Pol'!G154</f>
        <v>0</v>
      </c>
      <c r="J60" s="134" t="str">
        <f>IF(I62=0,"",I60/I62*100)</f>
        <v/>
      </c>
    </row>
    <row r="61" spans="1:10" ht="25.5" hidden="1" customHeight="1" x14ac:dyDescent="0.2">
      <c r="A61" s="124"/>
      <c r="B61" s="129" t="s">
        <v>77</v>
      </c>
      <c r="C61" s="226" t="s">
        <v>28</v>
      </c>
      <c r="D61" s="227"/>
      <c r="E61" s="227"/>
      <c r="F61" s="136" t="s">
        <v>77</v>
      </c>
      <c r="G61" s="130"/>
      <c r="H61" s="130"/>
      <c r="I61" s="130">
        <f>'01 R165596641 Pol'!G158</f>
        <v>0</v>
      </c>
      <c r="J61" s="134" t="str">
        <f>IF(I62=0,"",I61/I62*100)</f>
        <v/>
      </c>
    </row>
    <row r="62" spans="1:10" ht="25.5" hidden="1" customHeight="1" x14ac:dyDescent="0.2">
      <c r="A62" s="125"/>
      <c r="B62" s="131" t="s">
        <v>1</v>
      </c>
      <c r="C62" s="131"/>
      <c r="D62" s="132"/>
      <c r="E62" s="132"/>
      <c r="F62" s="137"/>
      <c r="G62" s="133"/>
      <c r="H62" s="133"/>
      <c r="I62" s="133">
        <f>SUM(I49:I61)</f>
        <v>0</v>
      </c>
      <c r="J62" s="135">
        <f>SUM(J49:J61)</f>
        <v>0</v>
      </c>
    </row>
    <row r="63" spans="1:10" hidden="1" x14ac:dyDescent="0.2">
      <c r="F63" s="89"/>
      <c r="G63" s="88"/>
      <c r="H63" s="89"/>
      <c r="I63" s="88"/>
      <c r="J63" s="90"/>
    </row>
    <row r="64" spans="1:10" hidden="1" x14ac:dyDescent="0.2">
      <c r="F64" s="89"/>
      <c r="G64" s="88"/>
      <c r="H64" s="89"/>
      <c r="I64" s="88"/>
      <c r="J64" s="90"/>
    </row>
    <row r="65" spans="6:10" hidden="1" x14ac:dyDescent="0.2">
      <c r="F65" s="89"/>
      <c r="G65" s="88"/>
      <c r="H65" s="89"/>
      <c r="I65" s="88"/>
      <c r="J65" s="90"/>
    </row>
  </sheetData>
  <sheetProtection algorithmName="SHA-512" hashValue="tL+ML7x5KSvqGuAH2+ifJraCJ18CxXubsfrtArfqtiLNo1MJDJKpbAd/HgnFcgztkZtAIs9BSdFOhLYE0qJK7g==" saltValue="cHzQ/WnOpLsr7KcPkJIyH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B21:H21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5" t="s">
        <v>7</v>
      </c>
      <c r="B2" s="74"/>
      <c r="C2" s="230"/>
      <c r="D2" s="230"/>
      <c r="E2" s="230"/>
      <c r="F2" s="230"/>
      <c r="G2" s="231"/>
    </row>
    <row r="3" spans="1:7" ht="24.95" customHeight="1" x14ac:dyDescent="0.2">
      <c r="A3" s="75" t="s">
        <v>8</v>
      </c>
      <c r="B3" s="74"/>
      <c r="C3" s="230"/>
      <c r="D3" s="230"/>
      <c r="E3" s="230"/>
      <c r="F3" s="230"/>
      <c r="G3" s="231"/>
    </row>
    <row r="4" spans="1:7" ht="24.95" customHeight="1" x14ac:dyDescent="0.2">
      <c r="A4" s="75" t="s">
        <v>9</v>
      </c>
      <c r="B4" s="74"/>
      <c r="C4" s="230"/>
      <c r="D4" s="230"/>
      <c r="E4" s="230"/>
      <c r="F4" s="230"/>
      <c r="G4" s="23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Normal="100" workbookViewId="0">
      <pane ySplit="7" topLeftCell="A8" activePane="bottomLeft" state="frozen"/>
      <selection activeCell="B21" sqref="B21:H21"/>
      <selection pane="bottomLeft" activeCell="F11" sqref="F11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435</v>
      </c>
      <c r="B1" s="244"/>
      <c r="C1" s="244"/>
      <c r="D1" s="244"/>
      <c r="E1" s="244"/>
      <c r="F1" s="244"/>
      <c r="G1" s="244"/>
      <c r="AG1" t="s">
        <v>79</v>
      </c>
    </row>
    <row r="2" spans="1:60" ht="24.95" customHeight="1" x14ac:dyDescent="0.2">
      <c r="A2" s="140" t="s">
        <v>7</v>
      </c>
      <c r="B2" s="74" t="s">
        <v>46</v>
      </c>
      <c r="C2" s="245" t="s">
        <v>47</v>
      </c>
      <c r="D2" s="246"/>
      <c r="E2" s="246"/>
      <c r="F2" s="246"/>
      <c r="G2" s="247"/>
      <c r="AG2" t="s">
        <v>80</v>
      </c>
    </row>
    <row r="3" spans="1:60" ht="24.95" customHeight="1" x14ac:dyDescent="0.2">
      <c r="A3" s="140" t="s">
        <v>8</v>
      </c>
      <c r="B3" s="74" t="s">
        <v>42</v>
      </c>
      <c r="C3" s="245" t="s">
        <v>43</v>
      </c>
      <c r="D3" s="246"/>
      <c r="E3" s="246"/>
      <c r="F3" s="246"/>
      <c r="G3" s="247"/>
      <c r="AC3" s="87" t="s">
        <v>80</v>
      </c>
      <c r="AG3" t="s">
        <v>81</v>
      </c>
    </row>
    <row r="4" spans="1:60" ht="24.95" customHeight="1" x14ac:dyDescent="0.2">
      <c r="A4" s="141" t="s">
        <v>9</v>
      </c>
      <c r="B4" s="142" t="s">
        <v>40</v>
      </c>
      <c r="C4" s="248" t="s">
        <v>41</v>
      </c>
      <c r="D4" s="249"/>
      <c r="E4" s="249"/>
      <c r="F4" s="249"/>
      <c r="G4" s="250"/>
      <c r="AG4" t="s">
        <v>82</v>
      </c>
    </row>
    <row r="5" spans="1:60" x14ac:dyDescent="0.2">
      <c r="D5" s="139"/>
    </row>
    <row r="6" spans="1:60" ht="38.25" x14ac:dyDescent="0.2">
      <c r="A6" s="144" t="s">
        <v>83</v>
      </c>
      <c r="B6" s="146" t="s">
        <v>84</v>
      </c>
      <c r="C6" s="146" t="s">
        <v>85</v>
      </c>
      <c r="D6" s="145" t="s">
        <v>86</v>
      </c>
      <c r="E6" s="144" t="s">
        <v>87</v>
      </c>
      <c r="F6" s="143" t="s">
        <v>88</v>
      </c>
      <c r="G6" s="144" t="s">
        <v>30</v>
      </c>
      <c r="H6" s="147" t="s">
        <v>31</v>
      </c>
      <c r="I6" s="147" t="s">
        <v>89</v>
      </c>
      <c r="J6" s="147" t="s">
        <v>32</v>
      </c>
      <c r="K6" s="147" t="s">
        <v>90</v>
      </c>
      <c r="L6" s="147" t="s">
        <v>91</v>
      </c>
      <c r="M6" s="147" t="s">
        <v>92</v>
      </c>
      <c r="N6" s="147" t="s">
        <v>93</v>
      </c>
      <c r="O6" s="147" t="s">
        <v>94</v>
      </c>
      <c r="P6" s="147" t="s">
        <v>95</v>
      </c>
      <c r="Q6" s="147" t="s">
        <v>96</v>
      </c>
      <c r="R6" s="147" t="s">
        <v>97</v>
      </c>
      <c r="S6" s="147" t="s">
        <v>98</v>
      </c>
      <c r="T6" s="147" t="s">
        <v>99</v>
      </c>
      <c r="U6" s="147" t="s">
        <v>100</v>
      </c>
      <c r="V6" s="147" t="s">
        <v>101</v>
      </c>
      <c r="W6" s="147" t="s">
        <v>102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8" t="s">
        <v>103</v>
      </c>
      <c r="B8" s="159" t="s">
        <v>53</v>
      </c>
      <c r="C8" s="177" t="s">
        <v>54</v>
      </c>
      <c r="D8" s="160"/>
      <c r="E8" s="161"/>
      <c r="F8" s="162"/>
      <c r="G8" s="163">
        <f>SUMIF(AG9:AG20,"&lt;&gt;NOR",G9:G20)</f>
        <v>0</v>
      </c>
      <c r="H8" s="157"/>
      <c r="I8" s="157">
        <f>SUM(I9:I20)</f>
        <v>0</v>
      </c>
      <c r="J8" s="157"/>
      <c r="K8" s="157">
        <f>SUM(K9:K20)</f>
        <v>0</v>
      </c>
      <c r="L8" s="157"/>
      <c r="M8" s="157">
        <f>SUM(M9:M20)</f>
        <v>0</v>
      </c>
      <c r="N8" s="157"/>
      <c r="O8" s="157">
        <f>SUM(O9:O20)</f>
        <v>0</v>
      </c>
      <c r="P8" s="157"/>
      <c r="Q8" s="157">
        <f>SUM(Q9:Q20)</f>
        <v>0</v>
      </c>
      <c r="R8" s="157"/>
      <c r="S8" s="157"/>
      <c r="T8" s="157"/>
      <c r="U8" s="157"/>
      <c r="V8" s="157">
        <f>SUM(V9:V20)</f>
        <v>0</v>
      </c>
      <c r="W8" s="157"/>
      <c r="AG8" t="s">
        <v>104</v>
      </c>
    </row>
    <row r="9" spans="1:60" ht="33.75" outlineLevel="1" x14ac:dyDescent="0.2">
      <c r="A9" s="170">
        <v>1</v>
      </c>
      <c r="B9" s="171" t="s">
        <v>105</v>
      </c>
      <c r="C9" s="178" t="s">
        <v>106</v>
      </c>
      <c r="D9" s="172" t="s">
        <v>107</v>
      </c>
      <c r="E9" s="173">
        <v>2</v>
      </c>
      <c r="F9" s="174"/>
      <c r="G9" s="175">
        <f t="shared" ref="G9:G20" si="0">ROUND(E9*F9,2)</f>
        <v>0</v>
      </c>
      <c r="H9" s="156"/>
      <c r="I9" s="155">
        <f t="shared" ref="I9:I20" si="1">ROUND(E9*H9,2)</f>
        <v>0</v>
      </c>
      <c r="J9" s="156"/>
      <c r="K9" s="155">
        <f t="shared" ref="K9:K20" si="2">ROUND(E9*J9,2)</f>
        <v>0</v>
      </c>
      <c r="L9" s="155">
        <v>21</v>
      </c>
      <c r="M9" s="155">
        <f t="shared" ref="M9:M20" si="3">G9*(1+L9/100)</f>
        <v>0</v>
      </c>
      <c r="N9" s="155">
        <v>0</v>
      </c>
      <c r="O9" s="155">
        <f t="shared" ref="O9:O20" si="4">ROUND(E9*N9,2)</f>
        <v>0</v>
      </c>
      <c r="P9" s="155">
        <v>0</v>
      </c>
      <c r="Q9" s="155">
        <f t="shared" ref="Q9:Q20" si="5">ROUND(E9*P9,2)</f>
        <v>0</v>
      </c>
      <c r="R9" s="155"/>
      <c r="S9" s="155" t="s">
        <v>108</v>
      </c>
      <c r="T9" s="155" t="s">
        <v>109</v>
      </c>
      <c r="U9" s="155">
        <v>0</v>
      </c>
      <c r="V9" s="155">
        <f t="shared" ref="V9:V20" si="6">ROUND(E9*U9,2)</f>
        <v>0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110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0">
        <v>2</v>
      </c>
      <c r="B10" s="171" t="s">
        <v>111</v>
      </c>
      <c r="C10" s="178" t="s">
        <v>112</v>
      </c>
      <c r="D10" s="172" t="s">
        <v>107</v>
      </c>
      <c r="E10" s="173">
        <v>4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108</v>
      </c>
      <c r="T10" s="155" t="s">
        <v>109</v>
      </c>
      <c r="U10" s="155">
        <v>0</v>
      </c>
      <c r="V10" s="155">
        <f t="shared" si="6"/>
        <v>0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110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0">
        <v>3</v>
      </c>
      <c r="B11" s="171" t="s">
        <v>113</v>
      </c>
      <c r="C11" s="178" t="s">
        <v>114</v>
      </c>
      <c r="D11" s="172" t="s">
        <v>115</v>
      </c>
      <c r="E11" s="173">
        <v>45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108</v>
      </c>
      <c r="T11" s="155" t="s">
        <v>109</v>
      </c>
      <c r="U11" s="155">
        <v>0</v>
      </c>
      <c r="V11" s="155">
        <f t="shared" si="6"/>
        <v>0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110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4</v>
      </c>
      <c r="B12" s="171" t="s">
        <v>116</v>
      </c>
      <c r="C12" s="178" t="s">
        <v>117</v>
      </c>
      <c r="D12" s="172" t="s">
        <v>107</v>
      </c>
      <c r="E12" s="173">
        <v>2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108</v>
      </c>
      <c r="T12" s="155" t="s">
        <v>109</v>
      </c>
      <c r="U12" s="155">
        <v>0</v>
      </c>
      <c r="V12" s="155">
        <f t="shared" si="6"/>
        <v>0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110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0">
        <v>5</v>
      </c>
      <c r="B13" s="171" t="s">
        <v>118</v>
      </c>
      <c r="C13" s="178" t="s">
        <v>119</v>
      </c>
      <c r="D13" s="172" t="s">
        <v>107</v>
      </c>
      <c r="E13" s="173">
        <v>4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108</v>
      </c>
      <c r="T13" s="155" t="s">
        <v>109</v>
      </c>
      <c r="U13" s="155">
        <v>0</v>
      </c>
      <c r="V13" s="155">
        <f t="shared" si="6"/>
        <v>0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120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6</v>
      </c>
      <c r="B14" s="171" t="s">
        <v>121</v>
      </c>
      <c r="C14" s="178" t="s">
        <v>122</v>
      </c>
      <c r="D14" s="172" t="s">
        <v>107</v>
      </c>
      <c r="E14" s="173">
        <v>48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108</v>
      </c>
      <c r="T14" s="155" t="s">
        <v>109</v>
      </c>
      <c r="U14" s="155">
        <v>0</v>
      </c>
      <c r="V14" s="155">
        <f t="shared" si="6"/>
        <v>0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110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7</v>
      </c>
      <c r="B15" s="171" t="s">
        <v>123</v>
      </c>
      <c r="C15" s="178" t="s">
        <v>124</v>
      </c>
      <c r="D15" s="172" t="s">
        <v>107</v>
      </c>
      <c r="E15" s="173">
        <v>48</v>
      </c>
      <c r="F15" s="174"/>
      <c r="G15" s="17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108</v>
      </c>
      <c r="T15" s="155" t="s">
        <v>109</v>
      </c>
      <c r="U15" s="155">
        <v>0</v>
      </c>
      <c r="V15" s="155">
        <f t="shared" si="6"/>
        <v>0</v>
      </c>
      <c r="W15" s="155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110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0">
        <v>8</v>
      </c>
      <c r="B16" s="171" t="s">
        <v>125</v>
      </c>
      <c r="C16" s="178" t="s">
        <v>126</v>
      </c>
      <c r="D16" s="172" t="s">
        <v>107</v>
      </c>
      <c r="E16" s="173">
        <v>4</v>
      </c>
      <c r="F16" s="174"/>
      <c r="G16" s="175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108</v>
      </c>
      <c r="T16" s="155" t="s">
        <v>109</v>
      </c>
      <c r="U16" s="155">
        <v>0</v>
      </c>
      <c r="V16" s="155">
        <f t="shared" si="6"/>
        <v>0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110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0">
        <v>9</v>
      </c>
      <c r="B17" s="171" t="s">
        <v>127</v>
      </c>
      <c r="C17" s="178" t="s">
        <v>128</v>
      </c>
      <c r="D17" s="172" t="s">
        <v>107</v>
      </c>
      <c r="E17" s="173">
        <v>1</v>
      </c>
      <c r="F17" s="174"/>
      <c r="G17" s="175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108</v>
      </c>
      <c r="T17" s="155" t="s">
        <v>109</v>
      </c>
      <c r="U17" s="155">
        <v>0</v>
      </c>
      <c r="V17" s="155">
        <f t="shared" si="6"/>
        <v>0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110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10</v>
      </c>
      <c r="B18" s="171" t="s">
        <v>129</v>
      </c>
      <c r="C18" s="178" t="s">
        <v>130</v>
      </c>
      <c r="D18" s="172" t="s">
        <v>107</v>
      </c>
      <c r="E18" s="173">
        <v>8</v>
      </c>
      <c r="F18" s="174"/>
      <c r="G18" s="175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108</v>
      </c>
      <c r="T18" s="155" t="s">
        <v>109</v>
      </c>
      <c r="U18" s="155">
        <v>0</v>
      </c>
      <c r="V18" s="155">
        <f t="shared" si="6"/>
        <v>0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120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11</v>
      </c>
      <c r="B19" s="171" t="s">
        <v>131</v>
      </c>
      <c r="C19" s="178" t="s">
        <v>132</v>
      </c>
      <c r="D19" s="172" t="s">
        <v>107</v>
      </c>
      <c r="E19" s="173">
        <v>8</v>
      </c>
      <c r="F19" s="174"/>
      <c r="G19" s="175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108</v>
      </c>
      <c r="T19" s="155" t="s">
        <v>109</v>
      </c>
      <c r="U19" s="155">
        <v>0</v>
      </c>
      <c r="V19" s="155">
        <f t="shared" si="6"/>
        <v>0</v>
      </c>
      <c r="W19" s="155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120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12</v>
      </c>
      <c r="B20" s="171" t="s">
        <v>133</v>
      </c>
      <c r="C20" s="178" t="s">
        <v>134</v>
      </c>
      <c r="D20" s="172" t="s">
        <v>115</v>
      </c>
      <c r="E20" s="173">
        <v>260</v>
      </c>
      <c r="F20" s="174"/>
      <c r="G20" s="175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108</v>
      </c>
      <c r="T20" s="155" t="s">
        <v>109</v>
      </c>
      <c r="U20" s="155">
        <v>0</v>
      </c>
      <c r="V20" s="155">
        <f t="shared" si="6"/>
        <v>0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collapsed="1" x14ac:dyDescent="0.2">
      <c r="A21" s="158" t="s">
        <v>103</v>
      </c>
      <c r="B21" s="253" t="s">
        <v>436</v>
      </c>
      <c r="C21" s="253"/>
      <c r="D21" s="253"/>
      <c r="E21" s="253"/>
      <c r="F21" s="253"/>
      <c r="G21" s="253"/>
      <c r="H21" s="253"/>
      <c r="I21" s="157">
        <f>SUM(I22:I35)</f>
        <v>0</v>
      </c>
      <c r="J21" s="157"/>
      <c r="K21" s="157">
        <f>SUM(K22:K35)</f>
        <v>0</v>
      </c>
      <c r="L21" s="157"/>
      <c r="M21" s="157">
        <f>SUM(M22:M35)</f>
        <v>0</v>
      </c>
      <c r="N21" s="157"/>
      <c r="O21" s="157">
        <f>SUM(O22:O35)</f>
        <v>0</v>
      </c>
      <c r="P21" s="157"/>
      <c r="Q21" s="157">
        <f>SUM(Q22:Q35)</f>
        <v>0</v>
      </c>
      <c r="R21" s="157"/>
      <c r="S21" s="157"/>
      <c r="T21" s="157"/>
      <c r="U21" s="157"/>
      <c r="V21" s="157">
        <f>SUM(V22:V35)</f>
        <v>43.22</v>
      </c>
      <c r="W21" s="157"/>
      <c r="AG21" t="s">
        <v>104</v>
      </c>
    </row>
    <row r="22" spans="1:60" ht="33.75" hidden="1" outlineLevel="1" x14ac:dyDescent="0.2">
      <c r="A22" s="170">
        <v>13</v>
      </c>
      <c r="B22" s="171" t="s">
        <v>135</v>
      </c>
      <c r="C22" s="178" t="s">
        <v>136</v>
      </c>
      <c r="D22" s="172" t="s">
        <v>107</v>
      </c>
      <c r="E22" s="173">
        <v>2</v>
      </c>
      <c r="F22" s="174"/>
      <c r="G22" s="175">
        <f t="shared" ref="G22:G35" si="7">ROUND(E22*F22,2)</f>
        <v>0</v>
      </c>
      <c r="H22" s="156"/>
      <c r="I22" s="155">
        <f t="shared" ref="I22:I35" si="8">ROUND(E22*H22,2)</f>
        <v>0</v>
      </c>
      <c r="J22" s="156"/>
      <c r="K22" s="155">
        <f t="shared" ref="K22:K35" si="9">ROUND(E22*J22,2)</f>
        <v>0</v>
      </c>
      <c r="L22" s="155">
        <v>21</v>
      </c>
      <c r="M22" s="155">
        <f t="shared" ref="M22:M35" si="10">G22*(1+L22/100)</f>
        <v>0</v>
      </c>
      <c r="N22" s="155">
        <v>0</v>
      </c>
      <c r="O22" s="155">
        <f t="shared" ref="O22:O35" si="11">ROUND(E22*N22,2)</f>
        <v>0</v>
      </c>
      <c r="P22" s="155">
        <v>0</v>
      </c>
      <c r="Q22" s="155">
        <f t="shared" ref="Q22:Q35" si="12">ROUND(E22*P22,2)</f>
        <v>0</v>
      </c>
      <c r="R22" s="155"/>
      <c r="S22" s="155" t="s">
        <v>108</v>
      </c>
      <c r="T22" s="155" t="s">
        <v>109</v>
      </c>
      <c r="U22" s="155">
        <v>0</v>
      </c>
      <c r="V22" s="155">
        <f t="shared" ref="V22:V35" si="13">ROUND(E22*U22,2)</f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137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hidden="1" outlineLevel="1" x14ac:dyDescent="0.2">
      <c r="A23" s="170">
        <v>14</v>
      </c>
      <c r="B23" s="171" t="s">
        <v>138</v>
      </c>
      <c r="C23" s="178" t="s">
        <v>139</v>
      </c>
      <c r="D23" s="172" t="s">
        <v>115</v>
      </c>
      <c r="E23" s="173">
        <v>45</v>
      </c>
      <c r="F23" s="174"/>
      <c r="G23" s="175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108</v>
      </c>
      <c r="T23" s="155" t="s">
        <v>109</v>
      </c>
      <c r="U23" s="155">
        <v>0</v>
      </c>
      <c r="V23" s="155">
        <f t="shared" si="13"/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137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idden="1" outlineLevel="1" x14ac:dyDescent="0.2">
      <c r="A24" s="170">
        <v>15</v>
      </c>
      <c r="B24" s="171" t="s">
        <v>140</v>
      </c>
      <c r="C24" s="178" t="s">
        <v>117</v>
      </c>
      <c r="D24" s="172" t="s">
        <v>107</v>
      </c>
      <c r="E24" s="173">
        <v>2</v>
      </c>
      <c r="F24" s="174"/>
      <c r="G24" s="175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108</v>
      </c>
      <c r="T24" s="155" t="s">
        <v>109</v>
      </c>
      <c r="U24" s="155">
        <v>0</v>
      </c>
      <c r="V24" s="155">
        <f t="shared" si="13"/>
        <v>0</v>
      </c>
      <c r="W24" s="155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137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idden="1" outlineLevel="1" x14ac:dyDescent="0.2">
      <c r="A25" s="170">
        <v>16</v>
      </c>
      <c r="B25" s="171" t="s">
        <v>141</v>
      </c>
      <c r="C25" s="178" t="s">
        <v>142</v>
      </c>
      <c r="D25" s="172" t="s">
        <v>107</v>
      </c>
      <c r="E25" s="173">
        <v>48</v>
      </c>
      <c r="F25" s="174"/>
      <c r="G25" s="175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108</v>
      </c>
      <c r="T25" s="155" t="s">
        <v>109</v>
      </c>
      <c r="U25" s="155">
        <v>0</v>
      </c>
      <c r="V25" s="155">
        <f t="shared" si="13"/>
        <v>0</v>
      </c>
      <c r="W25" s="155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137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idden="1" outlineLevel="1" x14ac:dyDescent="0.2">
      <c r="A26" s="170">
        <v>17</v>
      </c>
      <c r="B26" s="171" t="s">
        <v>143</v>
      </c>
      <c r="C26" s="178" t="s">
        <v>124</v>
      </c>
      <c r="D26" s="172" t="s">
        <v>107</v>
      </c>
      <c r="E26" s="173">
        <v>48</v>
      </c>
      <c r="F26" s="174"/>
      <c r="G26" s="175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108</v>
      </c>
      <c r="T26" s="155" t="s">
        <v>109</v>
      </c>
      <c r="U26" s="155">
        <v>0</v>
      </c>
      <c r="V26" s="155">
        <f t="shared" si="13"/>
        <v>0</v>
      </c>
      <c r="W26" s="155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137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hidden="1" outlineLevel="1" x14ac:dyDescent="0.2">
      <c r="A27" s="170">
        <v>18</v>
      </c>
      <c r="B27" s="171" t="s">
        <v>144</v>
      </c>
      <c r="C27" s="178" t="s">
        <v>145</v>
      </c>
      <c r="D27" s="172" t="s">
        <v>107</v>
      </c>
      <c r="E27" s="173">
        <v>4</v>
      </c>
      <c r="F27" s="174"/>
      <c r="G27" s="175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108</v>
      </c>
      <c r="T27" s="155" t="s">
        <v>109</v>
      </c>
      <c r="U27" s="155">
        <v>0</v>
      </c>
      <c r="V27" s="155">
        <f t="shared" si="13"/>
        <v>0</v>
      </c>
      <c r="W27" s="155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137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idden="1" outlineLevel="1" x14ac:dyDescent="0.2">
      <c r="A28" s="170">
        <v>19</v>
      </c>
      <c r="B28" s="171" t="s">
        <v>146</v>
      </c>
      <c r="C28" s="178" t="s">
        <v>147</v>
      </c>
      <c r="D28" s="172" t="s">
        <v>107</v>
      </c>
      <c r="E28" s="173">
        <v>48</v>
      </c>
      <c r="F28" s="174"/>
      <c r="G28" s="175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108</v>
      </c>
      <c r="T28" s="155" t="s">
        <v>109</v>
      </c>
      <c r="U28" s="155">
        <v>0</v>
      </c>
      <c r="V28" s="155">
        <f t="shared" si="13"/>
        <v>0</v>
      </c>
      <c r="W28" s="155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137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idden="1" outlineLevel="1" x14ac:dyDescent="0.2">
      <c r="A29" s="170">
        <v>20</v>
      </c>
      <c r="B29" s="171" t="s">
        <v>148</v>
      </c>
      <c r="C29" s="178" t="s">
        <v>149</v>
      </c>
      <c r="D29" s="172" t="s">
        <v>107</v>
      </c>
      <c r="E29" s="173">
        <v>1</v>
      </c>
      <c r="F29" s="174"/>
      <c r="G29" s="175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108</v>
      </c>
      <c r="T29" s="155" t="s">
        <v>109</v>
      </c>
      <c r="U29" s="155">
        <v>0</v>
      </c>
      <c r="V29" s="155">
        <f t="shared" si="13"/>
        <v>0</v>
      </c>
      <c r="W29" s="155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137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0">
        <v>21</v>
      </c>
      <c r="B30" s="171" t="s">
        <v>150</v>
      </c>
      <c r="C30" s="178" t="s">
        <v>151</v>
      </c>
      <c r="D30" s="172" t="s">
        <v>107</v>
      </c>
      <c r="E30" s="173">
        <v>16</v>
      </c>
      <c r="F30" s="174"/>
      <c r="G30" s="175">
        <f t="shared" si="7"/>
        <v>0</v>
      </c>
      <c r="H30" s="156"/>
      <c r="I30" s="155">
        <f t="shared" si="8"/>
        <v>0</v>
      </c>
      <c r="J30" s="156"/>
      <c r="K30" s="155">
        <f t="shared" si="9"/>
        <v>0</v>
      </c>
      <c r="L30" s="155">
        <v>21</v>
      </c>
      <c r="M30" s="155">
        <f t="shared" si="10"/>
        <v>0</v>
      </c>
      <c r="N30" s="155">
        <v>0</v>
      </c>
      <c r="O30" s="155">
        <f t="shared" si="11"/>
        <v>0</v>
      </c>
      <c r="P30" s="155">
        <v>0</v>
      </c>
      <c r="Q30" s="155">
        <f t="shared" si="12"/>
        <v>0</v>
      </c>
      <c r="R30" s="155"/>
      <c r="S30" s="155" t="s">
        <v>108</v>
      </c>
      <c r="T30" s="155" t="s">
        <v>109</v>
      </c>
      <c r="U30" s="155">
        <v>0</v>
      </c>
      <c r="V30" s="155">
        <f t="shared" si="13"/>
        <v>0</v>
      </c>
      <c r="W30" s="155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137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0">
        <v>22</v>
      </c>
      <c r="B31" s="171" t="s">
        <v>152</v>
      </c>
      <c r="C31" s="178" t="s">
        <v>153</v>
      </c>
      <c r="D31" s="172" t="s">
        <v>115</v>
      </c>
      <c r="E31" s="173">
        <v>260</v>
      </c>
      <c r="F31" s="174"/>
      <c r="G31" s="175">
        <f t="shared" si="7"/>
        <v>0</v>
      </c>
      <c r="H31" s="156"/>
      <c r="I31" s="155">
        <f t="shared" si="8"/>
        <v>0</v>
      </c>
      <c r="J31" s="156"/>
      <c r="K31" s="155">
        <f t="shared" si="9"/>
        <v>0</v>
      </c>
      <c r="L31" s="155">
        <v>21</v>
      </c>
      <c r="M31" s="155">
        <f t="shared" si="10"/>
        <v>0</v>
      </c>
      <c r="N31" s="155">
        <v>0</v>
      </c>
      <c r="O31" s="155">
        <f t="shared" si="11"/>
        <v>0</v>
      </c>
      <c r="P31" s="155">
        <v>0</v>
      </c>
      <c r="Q31" s="155">
        <f t="shared" si="12"/>
        <v>0</v>
      </c>
      <c r="R31" s="155"/>
      <c r="S31" s="155" t="s">
        <v>154</v>
      </c>
      <c r="T31" s="155" t="s">
        <v>154</v>
      </c>
      <c r="U31" s="155">
        <v>0.1595</v>
      </c>
      <c r="V31" s="155">
        <f t="shared" si="13"/>
        <v>41.47</v>
      </c>
      <c r="W31" s="155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137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0">
        <v>23</v>
      </c>
      <c r="B32" s="171" t="s">
        <v>155</v>
      </c>
      <c r="C32" s="178" t="s">
        <v>156</v>
      </c>
      <c r="D32" s="172" t="s">
        <v>107</v>
      </c>
      <c r="E32" s="173">
        <v>10</v>
      </c>
      <c r="F32" s="174"/>
      <c r="G32" s="175">
        <f t="shared" si="7"/>
        <v>0</v>
      </c>
      <c r="H32" s="156"/>
      <c r="I32" s="155">
        <f t="shared" si="8"/>
        <v>0</v>
      </c>
      <c r="J32" s="156"/>
      <c r="K32" s="155">
        <f t="shared" si="9"/>
        <v>0</v>
      </c>
      <c r="L32" s="155">
        <v>21</v>
      </c>
      <c r="M32" s="155">
        <f t="shared" si="10"/>
        <v>0</v>
      </c>
      <c r="N32" s="155">
        <v>0</v>
      </c>
      <c r="O32" s="155">
        <f t="shared" si="11"/>
        <v>0</v>
      </c>
      <c r="P32" s="155">
        <v>0</v>
      </c>
      <c r="Q32" s="155">
        <f t="shared" si="12"/>
        <v>0</v>
      </c>
      <c r="R32" s="155"/>
      <c r="S32" s="155" t="s">
        <v>108</v>
      </c>
      <c r="T32" s="155" t="s">
        <v>109</v>
      </c>
      <c r="U32" s="155">
        <v>0</v>
      </c>
      <c r="V32" s="155">
        <f t="shared" si="13"/>
        <v>0</v>
      </c>
      <c r="W32" s="155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137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0">
        <v>24</v>
      </c>
      <c r="B33" s="171" t="s">
        <v>157</v>
      </c>
      <c r="C33" s="178" t="s">
        <v>158</v>
      </c>
      <c r="D33" s="172" t="s">
        <v>107</v>
      </c>
      <c r="E33" s="173">
        <v>5</v>
      </c>
      <c r="F33" s="174"/>
      <c r="G33" s="175">
        <f t="shared" si="7"/>
        <v>0</v>
      </c>
      <c r="H33" s="156"/>
      <c r="I33" s="155">
        <f t="shared" si="8"/>
        <v>0</v>
      </c>
      <c r="J33" s="156"/>
      <c r="K33" s="155">
        <f t="shared" si="9"/>
        <v>0</v>
      </c>
      <c r="L33" s="155">
        <v>21</v>
      </c>
      <c r="M33" s="155">
        <f t="shared" si="10"/>
        <v>0</v>
      </c>
      <c r="N33" s="155">
        <v>0</v>
      </c>
      <c r="O33" s="155">
        <f t="shared" si="11"/>
        <v>0</v>
      </c>
      <c r="P33" s="155">
        <v>0</v>
      </c>
      <c r="Q33" s="155">
        <f t="shared" si="12"/>
        <v>0</v>
      </c>
      <c r="R33" s="155"/>
      <c r="S33" s="155" t="s">
        <v>154</v>
      </c>
      <c r="T33" s="155" t="s">
        <v>154</v>
      </c>
      <c r="U33" s="155">
        <v>0.35</v>
      </c>
      <c r="V33" s="155">
        <f t="shared" si="13"/>
        <v>1.75</v>
      </c>
      <c r="W33" s="155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137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33.75" outlineLevel="1" x14ac:dyDescent="0.2">
      <c r="A34" s="170">
        <v>25</v>
      </c>
      <c r="B34" s="171" t="s">
        <v>159</v>
      </c>
      <c r="C34" s="178" t="s">
        <v>160</v>
      </c>
      <c r="D34" s="172" t="s">
        <v>107</v>
      </c>
      <c r="E34" s="173">
        <v>1</v>
      </c>
      <c r="F34" s="174"/>
      <c r="G34" s="175">
        <f t="shared" si="7"/>
        <v>0</v>
      </c>
      <c r="H34" s="156"/>
      <c r="I34" s="155">
        <f t="shared" si="8"/>
        <v>0</v>
      </c>
      <c r="J34" s="156"/>
      <c r="K34" s="155">
        <f t="shared" si="9"/>
        <v>0</v>
      </c>
      <c r="L34" s="155">
        <v>21</v>
      </c>
      <c r="M34" s="155">
        <f t="shared" si="10"/>
        <v>0</v>
      </c>
      <c r="N34" s="155">
        <v>0</v>
      </c>
      <c r="O34" s="155">
        <f t="shared" si="11"/>
        <v>0</v>
      </c>
      <c r="P34" s="155">
        <v>0</v>
      </c>
      <c r="Q34" s="155">
        <f t="shared" si="12"/>
        <v>0</v>
      </c>
      <c r="R34" s="155"/>
      <c r="S34" s="155" t="s">
        <v>108</v>
      </c>
      <c r="T34" s="155" t="s">
        <v>109</v>
      </c>
      <c r="U34" s="155">
        <v>0</v>
      </c>
      <c r="V34" s="155">
        <f t="shared" si="13"/>
        <v>0</v>
      </c>
      <c r="W34" s="155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110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0">
        <v>26</v>
      </c>
      <c r="B35" s="171" t="s">
        <v>161</v>
      </c>
      <c r="C35" s="178" t="s">
        <v>162</v>
      </c>
      <c r="D35" s="172" t="s">
        <v>107</v>
      </c>
      <c r="E35" s="173">
        <v>1</v>
      </c>
      <c r="F35" s="174"/>
      <c r="G35" s="175">
        <f t="shared" si="7"/>
        <v>0</v>
      </c>
      <c r="H35" s="156"/>
      <c r="I35" s="155">
        <f t="shared" si="8"/>
        <v>0</v>
      </c>
      <c r="J35" s="156"/>
      <c r="K35" s="155">
        <f t="shared" si="9"/>
        <v>0</v>
      </c>
      <c r="L35" s="155">
        <v>21</v>
      </c>
      <c r="M35" s="155">
        <f t="shared" si="10"/>
        <v>0</v>
      </c>
      <c r="N35" s="155">
        <v>0</v>
      </c>
      <c r="O35" s="155">
        <f t="shared" si="11"/>
        <v>0</v>
      </c>
      <c r="P35" s="155">
        <v>0</v>
      </c>
      <c r="Q35" s="155">
        <f t="shared" si="12"/>
        <v>0</v>
      </c>
      <c r="R35" s="155"/>
      <c r="S35" s="155" t="s">
        <v>108</v>
      </c>
      <c r="T35" s="155" t="s">
        <v>109</v>
      </c>
      <c r="U35" s="155">
        <v>0</v>
      </c>
      <c r="V35" s="155">
        <f t="shared" si="13"/>
        <v>0</v>
      </c>
      <c r="W35" s="155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110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8" t="s">
        <v>103</v>
      </c>
      <c r="B36" s="159" t="s">
        <v>57</v>
      </c>
      <c r="C36" s="177" t="s">
        <v>58</v>
      </c>
      <c r="D36" s="160"/>
      <c r="E36" s="161"/>
      <c r="F36" s="162"/>
      <c r="G36" s="163">
        <f>SUMIF(AG37:AG44,"&lt;&gt;NOR",G37:G44)</f>
        <v>0</v>
      </c>
      <c r="H36" s="157"/>
      <c r="I36" s="157">
        <f>SUM(I37:I44)</f>
        <v>0</v>
      </c>
      <c r="J36" s="157"/>
      <c r="K36" s="157">
        <f>SUM(K37:K44)</f>
        <v>0</v>
      </c>
      <c r="L36" s="157"/>
      <c r="M36" s="157">
        <f>SUM(M37:M44)</f>
        <v>0</v>
      </c>
      <c r="N36" s="157"/>
      <c r="O36" s="157">
        <f>SUM(O37:O44)</f>
        <v>0</v>
      </c>
      <c r="P36" s="157"/>
      <c r="Q36" s="157">
        <f>SUM(Q37:Q44)</f>
        <v>0</v>
      </c>
      <c r="R36" s="157"/>
      <c r="S36" s="157"/>
      <c r="T36" s="157"/>
      <c r="U36" s="157"/>
      <c r="V36" s="157">
        <f>SUM(V37:V44)</f>
        <v>0</v>
      </c>
      <c r="W36" s="157"/>
      <c r="AG36" t="s">
        <v>104</v>
      </c>
    </row>
    <row r="37" spans="1:60" outlineLevel="1" x14ac:dyDescent="0.2">
      <c r="A37" s="170">
        <v>27</v>
      </c>
      <c r="B37" s="171" t="s">
        <v>163</v>
      </c>
      <c r="C37" s="178" t="s">
        <v>164</v>
      </c>
      <c r="D37" s="172" t="s">
        <v>107</v>
      </c>
      <c r="E37" s="173">
        <v>1</v>
      </c>
      <c r="F37" s="174"/>
      <c r="G37" s="175">
        <f t="shared" ref="G37:G44" si="14">ROUND(E37*F37,2)</f>
        <v>0</v>
      </c>
      <c r="H37" s="156"/>
      <c r="I37" s="155">
        <f t="shared" ref="I37:I44" si="15">ROUND(E37*H37,2)</f>
        <v>0</v>
      </c>
      <c r="J37" s="156"/>
      <c r="K37" s="155">
        <f t="shared" ref="K37:K44" si="16">ROUND(E37*J37,2)</f>
        <v>0</v>
      </c>
      <c r="L37" s="155">
        <v>21</v>
      </c>
      <c r="M37" s="155">
        <f t="shared" ref="M37:M44" si="17">G37*(1+L37/100)</f>
        <v>0</v>
      </c>
      <c r="N37" s="155">
        <v>0</v>
      </c>
      <c r="O37" s="155">
        <f t="shared" ref="O37:O44" si="18">ROUND(E37*N37,2)</f>
        <v>0</v>
      </c>
      <c r="P37" s="155">
        <v>0</v>
      </c>
      <c r="Q37" s="155">
        <f t="shared" ref="Q37:Q44" si="19">ROUND(E37*P37,2)</f>
        <v>0</v>
      </c>
      <c r="R37" s="155"/>
      <c r="S37" s="155" t="s">
        <v>108</v>
      </c>
      <c r="T37" s="155" t="s">
        <v>165</v>
      </c>
      <c r="U37" s="155">
        <v>0</v>
      </c>
      <c r="V37" s="155">
        <f t="shared" ref="V37:V44" si="20">ROUND(E37*U37,2)</f>
        <v>0</v>
      </c>
      <c r="W37" s="155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120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0">
        <v>28</v>
      </c>
      <c r="B38" s="171" t="s">
        <v>166</v>
      </c>
      <c r="C38" s="178" t="s">
        <v>167</v>
      </c>
      <c r="D38" s="172" t="s">
        <v>107</v>
      </c>
      <c r="E38" s="173">
        <v>8</v>
      </c>
      <c r="F38" s="174"/>
      <c r="G38" s="175">
        <f t="shared" si="14"/>
        <v>0</v>
      </c>
      <c r="H38" s="156"/>
      <c r="I38" s="155">
        <f t="shared" si="15"/>
        <v>0</v>
      </c>
      <c r="J38" s="156"/>
      <c r="K38" s="155">
        <f t="shared" si="16"/>
        <v>0</v>
      </c>
      <c r="L38" s="155">
        <v>21</v>
      </c>
      <c r="M38" s="155">
        <f t="shared" si="17"/>
        <v>0</v>
      </c>
      <c r="N38" s="155">
        <v>0</v>
      </c>
      <c r="O38" s="155">
        <f t="shared" si="18"/>
        <v>0</v>
      </c>
      <c r="P38" s="155">
        <v>0</v>
      </c>
      <c r="Q38" s="155">
        <f t="shared" si="19"/>
        <v>0</v>
      </c>
      <c r="R38" s="155"/>
      <c r="S38" s="155" t="s">
        <v>108</v>
      </c>
      <c r="T38" s="155" t="s">
        <v>165</v>
      </c>
      <c r="U38" s="155">
        <v>0</v>
      </c>
      <c r="V38" s="155">
        <f t="shared" si="20"/>
        <v>0</v>
      </c>
      <c r="W38" s="155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120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0">
        <v>29</v>
      </c>
      <c r="B39" s="171" t="s">
        <v>168</v>
      </c>
      <c r="C39" s="178" t="s">
        <v>169</v>
      </c>
      <c r="D39" s="172" t="s">
        <v>107</v>
      </c>
      <c r="E39" s="173">
        <v>1</v>
      </c>
      <c r="F39" s="174"/>
      <c r="G39" s="175">
        <f t="shared" si="14"/>
        <v>0</v>
      </c>
      <c r="H39" s="156"/>
      <c r="I39" s="155">
        <f t="shared" si="15"/>
        <v>0</v>
      </c>
      <c r="J39" s="156"/>
      <c r="K39" s="155">
        <f t="shared" si="16"/>
        <v>0</v>
      </c>
      <c r="L39" s="155">
        <v>21</v>
      </c>
      <c r="M39" s="155">
        <f t="shared" si="17"/>
        <v>0</v>
      </c>
      <c r="N39" s="155">
        <v>0</v>
      </c>
      <c r="O39" s="155">
        <f t="shared" si="18"/>
        <v>0</v>
      </c>
      <c r="P39" s="155">
        <v>0</v>
      </c>
      <c r="Q39" s="155">
        <f t="shared" si="19"/>
        <v>0</v>
      </c>
      <c r="R39" s="155"/>
      <c r="S39" s="155" t="s">
        <v>108</v>
      </c>
      <c r="T39" s="155" t="s">
        <v>165</v>
      </c>
      <c r="U39" s="155">
        <v>0</v>
      </c>
      <c r="V39" s="155">
        <f t="shared" si="20"/>
        <v>0</v>
      </c>
      <c r="W39" s="155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120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0">
        <v>30</v>
      </c>
      <c r="B40" s="171" t="s">
        <v>170</v>
      </c>
      <c r="C40" s="178" t="s">
        <v>171</v>
      </c>
      <c r="D40" s="172" t="s">
        <v>107</v>
      </c>
      <c r="E40" s="173">
        <v>2</v>
      </c>
      <c r="F40" s="174"/>
      <c r="G40" s="175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0</v>
      </c>
      <c r="O40" s="155">
        <f t="shared" si="18"/>
        <v>0</v>
      </c>
      <c r="P40" s="155">
        <v>0</v>
      </c>
      <c r="Q40" s="155">
        <f t="shared" si="19"/>
        <v>0</v>
      </c>
      <c r="R40" s="155"/>
      <c r="S40" s="155" t="s">
        <v>108</v>
      </c>
      <c r="T40" s="155" t="s">
        <v>165</v>
      </c>
      <c r="U40" s="155">
        <v>0</v>
      </c>
      <c r="V40" s="155">
        <f t="shared" si="20"/>
        <v>0</v>
      </c>
      <c r="W40" s="155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120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0">
        <v>31</v>
      </c>
      <c r="B41" s="171" t="s">
        <v>172</v>
      </c>
      <c r="C41" s="178" t="s">
        <v>173</v>
      </c>
      <c r="D41" s="172" t="s">
        <v>107</v>
      </c>
      <c r="E41" s="173">
        <v>1</v>
      </c>
      <c r="F41" s="174"/>
      <c r="G41" s="175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0</v>
      </c>
      <c r="O41" s="155">
        <f t="shared" si="18"/>
        <v>0</v>
      </c>
      <c r="P41" s="155">
        <v>0</v>
      </c>
      <c r="Q41" s="155">
        <f t="shared" si="19"/>
        <v>0</v>
      </c>
      <c r="R41" s="155"/>
      <c r="S41" s="155" t="s">
        <v>108</v>
      </c>
      <c r="T41" s="155" t="s">
        <v>165</v>
      </c>
      <c r="U41" s="155">
        <v>0</v>
      </c>
      <c r="V41" s="155">
        <f t="shared" si="20"/>
        <v>0</v>
      </c>
      <c r="W41" s="155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120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0">
        <v>32</v>
      </c>
      <c r="B42" s="171" t="s">
        <v>174</v>
      </c>
      <c r="C42" s="178" t="s">
        <v>175</v>
      </c>
      <c r="D42" s="172" t="s">
        <v>107</v>
      </c>
      <c r="E42" s="173">
        <v>1</v>
      </c>
      <c r="F42" s="174"/>
      <c r="G42" s="175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/>
      <c r="S42" s="155" t="s">
        <v>108</v>
      </c>
      <c r="T42" s="155" t="s">
        <v>109</v>
      </c>
      <c r="U42" s="155">
        <v>0</v>
      </c>
      <c r="V42" s="155">
        <f t="shared" si="20"/>
        <v>0</v>
      </c>
      <c r="W42" s="155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120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0">
        <v>33</v>
      </c>
      <c r="B43" s="171" t="s">
        <v>176</v>
      </c>
      <c r="C43" s="178" t="s">
        <v>177</v>
      </c>
      <c r="D43" s="172" t="s">
        <v>107</v>
      </c>
      <c r="E43" s="173">
        <v>1</v>
      </c>
      <c r="F43" s="174"/>
      <c r="G43" s="175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108</v>
      </c>
      <c r="T43" s="155" t="s">
        <v>165</v>
      </c>
      <c r="U43" s="155">
        <v>0</v>
      </c>
      <c r="V43" s="155">
        <f t="shared" si="20"/>
        <v>0</v>
      </c>
      <c r="W43" s="155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120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0">
        <v>34</v>
      </c>
      <c r="B44" s="171" t="s">
        <v>178</v>
      </c>
      <c r="C44" s="178" t="s">
        <v>179</v>
      </c>
      <c r="D44" s="172" t="s">
        <v>107</v>
      </c>
      <c r="E44" s="173">
        <v>1</v>
      </c>
      <c r="F44" s="174"/>
      <c r="G44" s="175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0</v>
      </c>
      <c r="O44" s="155">
        <f t="shared" si="18"/>
        <v>0</v>
      </c>
      <c r="P44" s="155">
        <v>0</v>
      </c>
      <c r="Q44" s="155">
        <f t="shared" si="19"/>
        <v>0</v>
      </c>
      <c r="R44" s="155"/>
      <c r="S44" s="155" t="s">
        <v>108</v>
      </c>
      <c r="T44" s="155" t="s">
        <v>109</v>
      </c>
      <c r="U44" s="155">
        <v>0</v>
      </c>
      <c r="V44" s="155">
        <f t="shared" si="20"/>
        <v>0</v>
      </c>
      <c r="W44" s="155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120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collapsed="1" x14ac:dyDescent="0.2">
      <c r="A45" s="158" t="s">
        <v>103</v>
      </c>
      <c r="B45" s="159" t="s">
        <v>59</v>
      </c>
      <c r="C45" s="177" t="s">
        <v>60</v>
      </c>
      <c r="D45" s="160"/>
      <c r="E45" s="161"/>
      <c r="F45" s="162"/>
      <c r="G45" s="163">
        <f>SUMIF(AG46:AG54,"&lt;&gt;NOR",G46:G54)</f>
        <v>0</v>
      </c>
      <c r="H45" s="157"/>
      <c r="I45" s="157">
        <f>SUM(I46:I54)</f>
        <v>0</v>
      </c>
      <c r="J45" s="157"/>
      <c r="K45" s="157">
        <f>SUM(K46:K54)</f>
        <v>0</v>
      </c>
      <c r="L45" s="157"/>
      <c r="M45" s="157">
        <f>SUM(M46:M54)</f>
        <v>0</v>
      </c>
      <c r="N45" s="157"/>
      <c r="O45" s="157">
        <f>SUM(O46:O54)</f>
        <v>0</v>
      </c>
      <c r="P45" s="157"/>
      <c r="Q45" s="157">
        <f>SUM(Q46:Q54)</f>
        <v>0</v>
      </c>
      <c r="R45" s="157"/>
      <c r="S45" s="157"/>
      <c r="T45" s="157"/>
      <c r="U45" s="157"/>
      <c r="V45" s="157">
        <f>SUM(V46:V54)</f>
        <v>0</v>
      </c>
      <c r="W45" s="157"/>
      <c r="AG45" t="s">
        <v>104</v>
      </c>
    </row>
    <row r="46" spans="1:60" hidden="1" outlineLevel="1" x14ac:dyDescent="0.2">
      <c r="A46" s="170">
        <v>35</v>
      </c>
      <c r="B46" s="171" t="s">
        <v>180</v>
      </c>
      <c r="C46" s="178" t="s">
        <v>181</v>
      </c>
      <c r="D46" s="172" t="s">
        <v>107</v>
      </c>
      <c r="E46" s="173">
        <v>3</v>
      </c>
      <c r="F46" s="174"/>
      <c r="G46" s="175">
        <f t="shared" ref="G46:G54" si="21">ROUND(E46*F46,2)</f>
        <v>0</v>
      </c>
      <c r="H46" s="156"/>
      <c r="I46" s="155">
        <f t="shared" ref="I46:I54" si="22">ROUND(E46*H46,2)</f>
        <v>0</v>
      </c>
      <c r="J46" s="156"/>
      <c r="K46" s="155">
        <f t="shared" ref="K46:K54" si="23">ROUND(E46*J46,2)</f>
        <v>0</v>
      </c>
      <c r="L46" s="155">
        <v>21</v>
      </c>
      <c r="M46" s="155">
        <f t="shared" ref="M46:M54" si="24">G46*(1+L46/100)</f>
        <v>0</v>
      </c>
      <c r="N46" s="155">
        <v>0</v>
      </c>
      <c r="O46" s="155">
        <f t="shared" ref="O46:O54" si="25">ROUND(E46*N46,2)</f>
        <v>0</v>
      </c>
      <c r="P46" s="155">
        <v>0</v>
      </c>
      <c r="Q46" s="155">
        <f t="shared" ref="Q46:Q54" si="26">ROUND(E46*P46,2)</f>
        <v>0</v>
      </c>
      <c r="R46" s="155"/>
      <c r="S46" s="155" t="s">
        <v>108</v>
      </c>
      <c r="T46" s="155" t="s">
        <v>165</v>
      </c>
      <c r="U46" s="155">
        <v>0</v>
      </c>
      <c r="V46" s="155">
        <f t="shared" ref="V46:V54" si="27">ROUND(E46*U46,2)</f>
        <v>0</v>
      </c>
      <c r="W46" s="155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120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33.75" hidden="1" outlineLevel="1" x14ac:dyDescent="0.2">
      <c r="A47" s="170">
        <v>36</v>
      </c>
      <c r="B47" s="171" t="s">
        <v>182</v>
      </c>
      <c r="C47" s="178" t="s">
        <v>183</v>
      </c>
      <c r="D47" s="172" t="s">
        <v>107</v>
      </c>
      <c r="E47" s="173">
        <v>4</v>
      </c>
      <c r="F47" s="174"/>
      <c r="G47" s="175">
        <f t="shared" si="21"/>
        <v>0</v>
      </c>
      <c r="H47" s="156"/>
      <c r="I47" s="155">
        <f t="shared" si="22"/>
        <v>0</v>
      </c>
      <c r="J47" s="156"/>
      <c r="K47" s="155">
        <f t="shared" si="23"/>
        <v>0</v>
      </c>
      <c r="L47" s="155">
        <v>21</v>
      </c>
      <c r="M47" s="155">
        <f t="shared" si="24"/>
        <v>0</v>
      </c>
      <c r="N47" s="155">
        <v>0</v>
      </c>
      <c r="O47" s="155">
        <f t="shared" si="25"/>
        <v>0</v>
      </c>
      <c r="P47" s="155">
        <v>0</v>
      </c>
      <c r="Q47" s="155">
        <f t="shared" si="26"/>
        <v>0</v>
      </c>
      <c r="R47" s="155"/>
      <c r="S47" s="155" t="s">
        <v>108</v>
      </c>
      <c r="T47" s="155" t="s">
        <v>109</v>
      </c>
      <c r="U47" s="155">
        <v>0</v>
      </c>
      <c r="V47" s="155">
        <f t="shared" si="27"/>
        <v>0</v>
      </c>
      <c r="W47" s="155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120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hidden="1" outlineLevel="1" x14ac:dyDescent="0.2">
      <c r="A48" s="170">
        <v>37</v>
      </c>
      <c r="B48" s="171" t="s">
        <v>184</v>
      </c>
      <c r="C48" s="178" t="s">
        <v>185</v>
      </c>
      <c r="D48" s="172" t="s">
        <v>107</v>
      </c>
      <c r="E48" s="173">
        <v>4</v>
      </c>
      <c r="F48" s="174"/>
      <c r="G48" s="175">
        <f t="shared" si="21"/>
        <v>0</v>
      </c>
      <c r="H48" s="156"/>
      <c r="I48" s="155">
        <f t="shared" si="22"/>
        <v>0</v>
      </c>
      <c r="J48" s="156"/>
      <c r="K48" s="155">
        <f t="shared" si="23"/>
        <v>0</v>
      </c>
      <c r="L48" s="155">
        <v>21</v>
      </c>
      <c r="M48" s="155">
        <f t="shared" si="24"/>
        <v>0</v>
      </c>
      <c r="N48" s="155">
        <v>0</v>
      </c>
      <c r="O48" s="155">
        <f t="shared" si="25"/>
        <v>0</v>
      </c>
      <c r="P48" s="155">
        <v>0</v>
      </c>
      <c r="Q48" s="155">
        <f t="shared" si="26"/>
        <v>0</v>
      </c>
      <c r="R48" s="155"/>
      <c r="S48" s="155" t="s">
        <v>108</v>
      </c>
      <c r="T48" s="155" t="s">
        <v>186</v>
      </c>
      <c r="U48" s="155">
        <v>0</v>
      </c>
      <c r="V48" s="155">
        <f t="shared" si="27"/>
        <v>0</v>
      </c>
      <c r="W48" s="155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120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hidden="1" outlineLevel="1" x14ac:dyDescent="0.2">
      <c r="A49" s="170">
        <v>38</v>
      </c>
      <c r="B49" s="171" t="s">
        <v>187</v>
      </c>
      <c r="C49" s="178" t="s">
        <v>188</v>
      </c>
      <c r="D49" s="172" t="s">
        <v>189</v>
      </c>
      <c r="E49" s="173">
        <v>4</v>
      </c>
      <c r="F49" s="174"/>
      <c r="G49" s="175">
        <f t="shared" si="21"/>
        <v>0</v>
      </c>
      <c r="H49" s="156"/>
      <c r="I49" s="155">
        <f t="shared" si="22"/>
        <v>0</v>
      </c>
      <c r="J49" s="156"/>
      <c r="K49" s="155">
        <f t="shared" si="23"/>
        <v>0</v>
      </c>
      <c r="L49" s="155">
        <v>21</v>
      </c>
      <c r="M49" s="155">
        <f t="shared" si="24"/>
        <v>0</v>
      </c>
      <c r="N49" s="155">
        <v>0</v>
      </c>
      <c r="O49" s="155">
        <f t="shared" si="25"/>
        <v>0</v>
      </c>
      <c r="P49" s="155">
        <v>0</v>
      </c>
      <c r="Q49" s="155">
        <f t="shared" si="26"/>
        <v>0</v>
      </c>
      <c r="R49" s="155"/>
      <c r="S49" s="155" t="s">
        <v>108</v>
      </c>
      <c r="T49" s="155" t="s">
        <v>109</v>
      </c>
      <c r="U49" s="155">
        <v>0</v>
      </c>
      <c r="V49" s="155">
        <f t="shared" si="27"/>
        <v>0</v>
      </c>
      <c r="W49" s="155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120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hidden="1" outlineLevel="1" x14ac:dyDescent="0.2">
      <c r="A50" s="170">
        <v>39</v>
      </c>
      <c r="B50" s="171" t="s">
        <v>190</v>
      </c>
      <c r="C50" s="178" t="s">
        <v>191</v>
      </c>
      <c r="D50" s="172" t="s">
        <v>107</v>
      </c>
      <c r="E50" s="173">
        <v>1</v>
      </c>
      <c r="F50" s="174"/>
      <c r="G50" s="175">
        <f t="shared" si="21"/>
        <v>0</v>
      </c>
      <c r="H50" s="156"/>
      <c r="I50" s="155">
        <f t="shared" si="22"/>
        <v>0</v>
      </c>
      <c r="J50" s="156"/>
      <c r="K50" s="155">
        <f t="shared" si="23"/>
        <v>0</v>
      </c>
      <c r="L50" s="155">
        <v>21</v>
      </c>
      <c r="M50" s="155">
        <f t="shared" si="24"/>
        <v>0</v>
      </c>
      <c r="N50" s="155">
        <v>0</v>
      </c>
      <c r="O50" s="155">
        <f t="shared" si="25"/>
        <v>0</v>
      </c>
      <c r="P50" s="155">
        <v>0</v>
      </c>
      <c r="Q50" s="155">
        <f t="shared" si="26"/>
        <v>0</v>
      </c>
      <c r="R50" s="155"/>
      <c r="S50" s="155" t="s">
        <v>108</v>
      </c>
      <c r="T50" s="155" t="s">
        <v>109</v>
      </c>
      <c r="U50" s="155">
        <v>0</v>
      </c>
      <c r="V50" s="155">
        <f t="shared" si="27"/>
        <v>0</v>
      </c>
      <c r="W50" s="155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120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idden="1" outlineLevel="1" x14ac:dyDescent="0.2">
      <c r="A51" s="170">
        <v>40</v>
      </c>
      <c r="B51" s="171" t="s">
        <v>192</v>
      </c>
      <c r="C51" s="178" t="s">
        <v>193</v>
      </c>
      <c r="D51" s="172" t="s">
        <v>107</v>
      </c>
      <c r="E51" s="173">
        <v>1</v>
      </c>
      <c r="F51" s="174"/>
      <c r="G51" s="175">
        <f t="shared" si="21"/>
        <v>0</v>
      </c>
      <c r="H51" s="156"/>
      <c r="I51" s="155">
        <f t="shared" si="22"/>
        <v>0</v>
      </c>
      <c r="J51" s="156"/>
      <c r="K51" s="155">
        <f t="shared" si="23"/>
        <v>0</v>
      </c>
      <c r="L51" s="155">
        <v>21</v>
      </c>
      <c r="M51" s="155">
        <f t="shared" si="24"/>
        <v>0</v>
      </c>
      <c r="N51" s="155">
        <v>0</v>
      </c>
      <c r="O51" s="155">
        <f t="shared" si="25"/>
        <v>0</v>
      </c>
      <c r="P51" s="155">
        <v>0</v>
      </c>
      <c r="Q51" s="155">
        <f t="shared" si="26"/>
        <v>0</v>
      </c>
      <c r="R51" s="155"/>
      <c r="S51" s="155" t="s">
        <v>108</v>
      </c>
      <c r="T51" s="155" t="s">
        <v>194</v>
      </c>
      <c r="U51" s="155">
        <v>0</v>
      </c>
      <c r="V51" s="155">
        <f t="shared" si="27"/>
        <v>0</v>
      </c>
      <c r="W51" s="155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120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idden="1" outlineLevel="1" x14ac:dyDescent="0.2">
      <c r="A52" s="170">
        <v>41</v>
      </c>
      <c r="B52" s="171" t="s">
        <v>195</v>
      </c>
      <c r="C52" s="178" t="s">
        <v>196</v>
      </c>
      <c r="D52" s="172" t="s">
        <v>107</v>
      </c>
      <c r="E52" s="173">
        <v>1</v>
      </c>
      <c r="F52" s="174"/>
      <c r="G52" s="175">
        <f t="shared" si="21"/>
        <v>0</v>
      </c>
      <c r="H52" s="156"/>
      <c r="I52" s="155">
        <f t="shared" si="22"/>
        <v>0</v>
      </c>
      <c r="J52" s="156"/>
      <c r="K52" s="155">
        <f t="shared" si="23"/>
        <v>0</v>
      </c>
      <c r="L52" s="155">
        <v>21</v>
      </c>
      <c r="M52" s="155">
        <f t="shared" si="24"/>
        <v>0</v>
      </c>
      <c r="N52" s="155">
        <v>0</v>
      </c>
      <c r="O52" s="155">
        <f t="shared" si="25"/>
        <v>0</v>
      </c>
      <c r="P52" s="155">
        <v>0</v>
      </c>
      <c r="Q52" s="155">
        <f t="shared" si="26"/>
        <v>0</v>
      </c>
      <c r="R52" s="155"/>
      <c r="S52" s="155" t="s">
        <v>108</v>
      </c>
      <c r="T52" s="155" t="s">
        <v>197</v>
      </c>
      <c r="U52" s="155">
        <v>0</v>
      </c>
      <c r="V52" s="155">
        <f t="shared" si="27"/>
        <v>0</v>
      </c>
      <c r="W52" s="155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120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hidden="1" outlineLevel="1" x14ac:dyDescent="0.2">
      <c r="A53" s="170">
        <v>42</v>
      </c>
      <c r="B53" s="171" t="s">
        <v>198</v>
      </c>
      <c r="C53" s="178" t="s">
        <v>199</v>
      </c>
      <c r="D53" s="172" t="s">
        <v>107</v>
      </c>
      <c r="E53" s="173">
        <v>1</v>
      </c>
      <c r="F53" s="174"/>
      <c r="G53" s="175">
        <f t="shared" si="21"/>
        <v>0</v>
      </c>
      <c r="H53" s="156"/>
      <c r="I53" s="155">
        <f t="shared" si="22"/>
        <v>0</v>
      </c>
      <c r="J53" s="156"/>
      <c r="K53" s="155">
        <f t="shared" si="23"/>
        <v>0</v>
      </c>
      <c r="L53" s="155">
        <v>21</v>
      </c>
      <c r="M53" s="155">
        <f t="shared" si="24"/>
        <v>0</v>
      </c>
      <c r="N53" s="155">
        <v>0</v>
      </c>
      <c r="O53" s="155">
        <f t="shared" si="25"/>
        <v>0</v>
      </c>
      <c r="P53" s="155">
        <v>0</v>
      </c>
      <c r="Q53" s="155">
        <f t="shared" si="26"/>
        <v>0</v>
      </c>
      <c r="R53" s="155"/>
      <c r="S53" s="155" t="s">
        <v>108</v>
      </c>
      <c r="T53" s="155" t="s">
        <v>194</v>
      </c>
      <c r="U53" s="155">
        <v>0</v>
      </c>
      <c r="V53" s="155">
        <f t="shared" si="27"/>
        <v>0</v>
      </c>
      <c r="W53" s="155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120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hidden="1" outlineLevel="1" x14ac:dyDescent="0.2">
      <c r="A54" s="170">
        <v>43</v>
      </c>
      <c r="B54" s="171" t="s">
        <v>200</v>
      </c>
      <c r="C54" s="178" t="s">
        <v>201</v>
      </c>
      <c r="D54" s="172" t="s">
        <v>107</v>
      </c>
      <c r="E54" s="173">
        <v>3</v>
      </c>
      <c r="F54" s="174"/>
      <c r="G54" s="175">
        <f t="shared" si="21"/>
        <v>0</v>
      </c>
      <c r="H54" s="156"/>
      <c r="I54" s="155">
        <f t="shared" si="22"/>
        <v>0</v>
      </c>
      <c r="J54" s="156"/>
      <c r="K54" s="155">
        <f t="shared" si="23"/>
        <v>0</v>
      </c>
      <c r="L54" s="155">
        <v>21</v>
      </c>
      <c r="M54" s="155">
        <f t="shared" si="24"/>
        <v>0</v>
      </c>
      <c r="N54" s="155">
        <v>0</v>
      </c>
      <c r="O54" s="155">
        <f t="shared" si="25"/>
        <v>0</v>
      </c>
      <c r="P54" s="155">
        <v>0</v>
      </c>
      <c r="Q54" s="155">
        <f t="shared" si="26"/>
        <v>0</v>
      </c>
      <c r="R54" s="155"/>
      <c r="S54" s="155" t="s">
        <v>108</v>
      </c>
      <c r="T54" s="155" t="s">
        <v>194</v>
      </c>
      <c r="U54" s="155">
        <v>0</v>
      </c>
      <c r="V54" s="155">
        <f t="shared" si="27"/>
        <v>0</v>
      </c>
      <c r="W54" s="155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120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idden="1" x14ac:dyDescent="0.2">
      <c r="A55" s="158" t="s">
        <v>103</v>
      </c>
      <c r="B55" s="159" t="s">
        <v>61</v>
      </c>
      <c r="C55" s="177" t="s">
        <v>62</v>
      </c>
      <c r="D55" s="160"/>
      <c r="E55" s="161"/>
      <c r="F55" s="162"/>
      <c r="G55" s="163">
        <f>SUMIF(AG56:AG63,"&lt;&gt;NOR",G56:G63)</f>
        <v>0</v>
      </c>
      <c r="H55" s="157"/>
      <c r="I55" s="157">
        <f>SUM(I56:I63)</f>
        <v>0</v>
      </c>
      <c r="J55" s="157"/>
      <c r="K55" s="157">
        <f>SUM(K56:K63)</f>
        <v>0</v>
      </c>
      <c r="L55" s="157"/>
      <c r="M55" s="157">
        <f>SUM(M56:M63)</f>
        <v>0</v>
      </c>
      <c r="N55" s="157"/>
      <c r="O55" s="157">
        <f>SUM(O56:O63)</f>
        <v>0</v>
      </c>
      <c r="P55" s="157"/>
      <c r="Q55" s="157">
        <f>SUM(Q56:Q63)</f>
        <v>0</v>
      </c>
      <c r="R55" s="157"/>
      <c r="S55" s="157"/>
      <c r="T55" s="157"/>
      <c r="U55" s="157"/>
      <c r="V55" s="157">
        <f>SUM(V56:V63)</f>
        <v>0</v>
      </c>
      <c r="W55" s="157"/>
      <c r="AG55" t="s">
        <v>104</v>
      </c>
    </row>
    <row r="56" spans="1:60" ht="22.5" hidden="1" outlineLevel="1" x14ac:dyDescent="0.2">
      <c r="A56" s="170">
        <v>44</v>
      </c>
      <c r="B56" s="171" t="s">
        <v>202</v>
      </c>
      <c r="C56" s="178" t="s">
        <v>203</v>
      </c>
      <c r="D56" s="172" t="s">
        <v>189</v>
      </c>
      <c r="E56" s="173">
        <v>1</v>
      </c>
      <c r="F56" s="174"/>
      <c r="G56" s="175">
        <f t="shared" ref="G56:G63" si="28">ROUND(E56*F56,2)</f>
        <v>0</v>
      </c>
      <c r="H56" s="156"/>
      <c r="I56" s="155">
        <f t="shared" ref="I56:I63" si="29">ROUND(E56*H56,2)</f>
        <v>0</v>
      </c>
      <c r="J56" s="156"/>
      <c r="K56" s="155">
        <f t="shared" ref="K56:K63" si="30">ROUND(E56*J56,2)</f>
        <v>0</v>
      </c>
      <c r="L56" s="155">
        <v>21</v>
      </c>
      <c r="M56" s="155">
        <f t="shared" ref="M56:M63" si="31">G56*(1+L56/100)</f>
        <v>0</v>
      </c>
      <c r="N56" s="155">
        <v>0</v>
      </c>
      <c r="O56" s="155">
        <f t="shared" ref="O56:O63" si="32">ROUND(E56*N56,2)</f>
        <v>0</v>
      </c>
      <c r="P56" s="155">
        <v>0</v>
      </c>
      <c r="Q56" s="155">
        <f t="shared" ref="Q56:Q63" si="33">ROUND(E56*P56,2)</f>
        <v>0</v>
      </c>
      <c r="R56" s="155"/>
      <c r="S56" s="155" t="s">
        <v>108</v>
      </c>
      <c r="T56" s="155" t="s">
        <v>109</v>
      </c>
      <c r="U56" s="155">
        <v>0</v>
      </c>
      <c r="V56" s="155">
        <f t="shared" ref="V56:V63" si="34">ROUND(E56*U56,2)</f>
        <v>0</v>
      </c>
      <c r="W56" s="155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120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hidden="1" outlineLevel="1" x14ac:dyDescent="0.2">
      <c r="A57" s="170">
        <v>45</v>
      </c>
      <c r="B57" s="171" t="s">
        <v>204</v>
      </c>
      <c r="C57" s="178" t="s">
        <v>205</v>
      </c>
      <c r="D57" s="172" t="s">
        <v>107</v>
      </c>
      <c r="E57" s="173">
        <v>1</v>
      </c>
      <c r="F57" s="174"/>
      <c r="G57" s="175">
        <f t="shared" si="28"/>
        <v>0</v>
      </c>
      <c r="H57" s="156"/>
      <c r="I57" s="155">
        <f t="shared" si="29"/>
        <v>0</v>
      </c>
      <c r="J57" s="156"/>
      <c r="K57" s="155">
        <f t="shared" si="30"/>
        <v>0</v>
      </c>
      <c r="L57" s="155">
        <v>21</v>
      </c>
      <c r="M57" s="155">
        <f t="shared" si="31"/>
        <v>0</v>
      </c>
      <c r="N57" s="155">
        <v>0</v>
      </c>
      <c r="O57" s="155">
        <f t="shared" si="32"/>
        <v>0</v>
      </c>
      <c r="P57" s="155">
        <v>0</v>
      </c>
      <c r="Q57" s="155">
        <f t="shared" si="33"/>
        <v>0</v>
      </c>
      <c r="R57" s="155"/>
      <c r="S57" s="155" t="s">
        <v>108</v>
      </c>
      <c r="T57" s="155" t="s">
        <v>194</v>
      </c>
      <c r="U57" s="155">
        <v>0</v>
      </c>
      <c r="V57" s="155">
        <f t="shared" si="34"/>
        <v>0</v>
      </c>
      <c r="W57" s="155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120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hidden="1" outlineLevel="1" x14ac:dyDescent="0.2">
      <c r="A58" s="170">
        <v>46</v>
      </c>
      <c r="B58" s="171" t="s">
        <v>206</v>
      </c>
      <c r="C58" s="178" t="s">
        <v>207</v>
      </c>
      <c r="D58" s="172" t="s">
        <v>107</v>
      </c>
      <c r="E58" s="173">
        <v>1</v>
      </c>
      <c r="F58" s="174"/>
      <c r="G58" s="175">
        <f t="shared" si="28"/>
        <v>0</v>
      </c>
      <c r="H58" s="156"/>
      <c r="I58" s="155">
        <f t="shared" si="29"/>
        <v>0</v>
      </c>
      <c r="J58" s="156"/>
      <c r="K58" s="155">
        <f t="shared" si="30"/>
        <v>0</v>
      </c>
      <c r="L58" s="155">
        <v>21</v>
      </c>
      <c r="M58" s="155">
        <f t="shared" si="31"/>
        <v>0</v>
      </c>
      <c r="N58" s="155">
        <v>0</v>
      </c>
      <c r="O58" s="155">
        <f t="shared" si="32"/>
        <v>0</v>
      </c>
      <c r="P58" s="155">
        <v>0</v>
      </c>
      <c r="Q58" s="155">
        <f t="shared" si="33"/>
        <v>0</v>
      </c>
      <c r="R58" s="155"/>
      <c r="S58" s="155" t="s">
        <v>108</v>
      </c>
      <c r="T58" s="155" t="s">
        <v>194</v>
      </c>
      <c r="U58" s="155">
        <v>0</v>
      </c>
      <c r="V58" s="155">
        <f t="shared" si="34"/>
        <v>0</v>
      </c>
      <c r="W58" s="155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120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hidden="1" outlineLevel="1" x14ac:dyDescent="0.2">
      <c r="A59" s="170">
        <v>47</v>
      </c>
      <c r="B59" s="171" t="s">
        <v>208</v>
      </c>
      <c r="C59" s="178" t="s">
        <v>209</v>
      </c>
      <c r="D59" s="172" t="s">
        <v>107</v>
      </c>
      <c r="E59" s="173">
        <v>1</v>
      </c>
      <c r="F59" s="174"/>
      <c r="G59" s="175">
        <f t="shared" si="28"/>
        <v>0</v>
      </c>
      <c r="H59" s="156"/>
      <c r="I59" s="155">
        <f t="shared" si="29"/>
        <v>0</v>
      </c>
      <c r="J59" s="156"/>
      <c r="K59" s="155">
        <f t="shared" si="30"/>
        <v>0</v>
      </c>
      <c r="L59" s="155">
        <v>21</v>
      </c>
      <c r="M59" s="155">
        <f t="shared" si="31"/>
        <v>0</v>
      </c>
      <c r="N59" s="155">
        <v>0</v>
      </c>
      <c r="O59" s="155">
        <f t="shared" si="32"/>
        <v>0</v>
      </c>
      <c r="P59" s="155">
        <v>0</v>
      </c>
      <c r="Q59" s="155">
        <f t="shared" si="33"/>
        <v>0</v>
      </c>
      <c r="R59" s="155"/>
      <c r="S59" s="155" t="s">
        <v>108</v>
      </c>
      <c r="T59" s="155" t="s">
        <v>194</v>
      </c>
      <c r="U59" s="155">
        <v>0</v>
      </c>
      <c r="V59" s="155">
        <f t="shared" si="34"/>
        <v>0</v>
      </c>
      <c r="W59" s="155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137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hidden="1" outlineLevel="1" x14ac:dyDescent="0.2">
      <c r="A60" s="170">
        <v>48</v>
      </c>
      <c r="B60" s="171" t="s">
        <v>210</v>
      </c>
      <c r="C60" s="178" t="s">
        <v>209</v>
      </c>
      <c r="D60" s="172" t="s">
        <v>107</v>
      </c>
      <c r="E60" s="173">
        <v>1</v>
      </c>
      <c r="F60" s="174"/>
      <c r="G60" s="175">
        <f t="shared" si="28"/>
        <v>0</v>
      </c>
      <c r="H60" s="156"/>
      <c r="I60" s="155">
        <f t="shared" si="29"/>
        <v>0</v>
      </c>
      <c r="J60" s="156"/>
      <c r="K60" s="155">
        <f t="shared" si="30"/>
        <v>0</v>
      </c>
      <c r="L60" s="155">
        <v>21</v>
      </c>
      <c r="M60" s="155">
        <f t="shared" si="31"/>
        <v>0</v>
      </c>
      <c r="N60" s="155">
        <v>0</v>
      </c>
      <c r="O60" s="155">
        <f t="shared" si="32"/>
        <v>0</v>
      </c>
      <c r="P60" s="155">
        <v>0</v>
      </c>
      <c r="Q60" s="155">
        <f t="shared" si="33"/>
        <v>0</v>
      </c>
      <c r="R60" s="155"/>
      <c r="S60" s="155" t="s">
        <v>108</v>
      </c>
      <c r="T60" s="155" t="s">
        <v>194</v>
      </c>
      <c r="U60" s="155">
        <v>0</v>
      </c>
      <c r="V60" s="155">
        <f t="shared" si="34"/>
        <v>0</v>
      </c>
      <c r="W60" s="155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137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hidden="1" outlineLevel="1" x14ac:dyDescent="0.2">
      <c r="A61" s="170">
        <v>49</v>
      </c>
      <c r="B61" s="171" t="s">
        <v>211</v>
      </c>
      <c r="C61" s="178" t="s">
        <v>209</v>
      </c>
      <c r="D61" s="172" t="s">
        <v>107</v>
      </c>
      <c r="E61" s="173">
        <v>1</v>
      </c>
      <c r="F61" s="174"/>
      <c r="G61" s="175">
        <f t="shared" si="28"/>
        <v>0</v>
      </c>
      <c r="H61" s="156"/>
      <c r="I61" s="155">
        <f t="shared" si="29"/>
        <v>0</v>
      </c>
      <c r="J61" s="156"/>
      <c r="K61" s="155">
        <f t="shared" si="30"/>
        <v>0</v>
      </c>
      <c r="L61" s="155">
        <v>21</v>
      </c>
      <c r="M61" s="155">
        <f t="shared" si="31"/>
        <v>0</v>
      </c>
      <c r="N61" s="155">
        <v>0</v>
      </c>
      <c r="O61" s="155">
        <f t="shared" si="32"/>
        <v>0</v>
      </c>
      <c r="P61" s="155">
        <v>0</v>
      </c>
      <c r="Q61" s="155">
        <f t="shared" si="33"/>
        <v>0</v>
      </c>
      <c r="R61" s="155"/>
      <c r="S61" s="155" t="s">
        <v>108</v>
      </c>
      <c r="T61" s="155" t="s">
        <v>194</v>
      </c>
      <c r="U61" s="155">
        <v>0</v>
      </c>
      <c r="V61" s="155">
        <f t="shared" si="34"/>
        <v>0</v>
      </c>
      <c r="W61" s="155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137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hidden="1" outlineLevel="1" x14ac:dyDescent="0.2">
      <c r="A62" s="170">
        <v>50</v>
      </c>
      <c r="B62" s="171" t="s">
        <v>212</v>
      </c>
      <c r="C62" s="178" t="s">
        <v>209</v>
      </c>
      <c r="D62" s="172" t="s">
        <v>107</v>
      </c>
      <c r="E62" s="173">
        <v>1</v>
      </c>
      <c r="F62" s="174"/>
      <c r="G62" s="175">
        <f t="shared" si="28"/>
        <v>0</v>
      </c>
      <c r="H62" s="156"/>
      <c r="I62" s="155">
        <f t="shared" si="29"/>
        <v>0</v>
      </c>
      <c r="J62" s="156"/>
      <c r="K62" s="155">
        <f t="shared" si="30"/>
        <v>0</v>
      </c>
      <c r="L62" s="155">
        <v>21</v>
      </c>
      <c r="M62" s="155">
        <f t="shared" si="31"/>
        <v>0</v>
      </c>
      <c r="N62" s="155">
        <v>0</v>
      </c>
      <c r="O62" s="155">
        <f t="shared" si="32"/>
        <v>0</v>
      </c>
      <c r="P62" s="155">
        <v>0</v>
      </c>
      <c r="Q62" s="155">
        <f t="shared" si="33"/>
        <v>0</v>
      </c>
      <c r="R62" s="155"/>
      <c r="S62" s="155" t="s">
        <v>108</v>
      </c>
      <c r="T62" s="155" t="s">
        <v>194</v>
      </c>
      <c r="U62" s="155">
        <v>0</v>
      </c>
      <c r="V62" s="155">
        <f t="shared" si="34"/>
        <v>0</v>
      </c>
      <c r="W62" s="155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137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hidden="1" outlineLevel="1" x14ac:dyDescent="0.2">
      <c r="A63" s="170">
        <v>51</v>
      </c>
      <c r="B63" s="171" t="s">
        <v>213</v>
      </c>
      <c r="C63" s="178" t="s">
        <v>209</v>
      </c>
      <c r="D63" s="172" t="s">
        <v>107</v>
      </c>
      <c r="E63" s="173">
        <v>1</v>
      </c>
      <c r="F63" s="174"/>
      <c r="G63" s="175">
        <f t="shared" si="28"/>
        <v>0</v>
      </c>
      <c r="H63" s="156"/>
      <c r="I63" s="155">
        <f t="shared" si="29"/>
        <v>0</v>
      </c>
      <c r="J63" s="156"/>
      <c r="K63" s="155">
        <f t="shared" si="30"/>
        <v>0</v>
      </c>
      <c r="L63" s="155">
        <v>21</v>
      </c>
      <c r="M63" s="155">
        <f t="shared" si="31"/>
        <v>0</v>
      </c>
      <c r="N63" s="155">
        <v>0</v>
      </c>
      <c r="O63" s="155">
        <f t="shared" si="32"/>
        <v>0</v>
      </c>
      <c r="P63" s="155">
        <v>0</v>
      </c>
      <c r="Q63" s="155">
        <f t="shared" si="33"/>
        <v>0</v>
      </c>
      <c r="R63" s="155"/>
      <c r="S63" s="155" t="s">
        <v>108</v>
      </c>
      <c r="T63" s="155" t="s">
        <v>194</v>
      </c>
      <c r="U63" s="155">
        <v>0</v>
      </c>
      <c r="V63" s="155">
        <f t="shared" si="34"/>
        <v>0</v>
      </c>
      <c r="W63" s="155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137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idden="1" x14ac:dyDescent="0.2">
      <c r="A64" s="158" t="s">
        <v>103</v>
      </c>
      <c r="B64" s="159" t="s">
        <v>63</v>
      </c>
      <c r="C64" s="177" t="s">
        <v>64</v>
      </c>
      <c r="D64" s="160"/>
      <c r="E64" s="161"/>
      <c r="F64" s="162"/>
      <c r="G64" s="163">
        <f>SUMIF(AG65:AG92,"&lt;&gt;NOR",G65:G92)</f>
        <v>0</v>
      </c>
      <c r="H64" s="157"/>
      <c r="I64" s="157">
        <f>SUM(I65:I92)</f>
        <v>0</v>
      </c>
      <c r="J64" s="157"/>
      <c r="K64" s="157">
        <f>SUM(K65:K92)</f>
        <v>0</v>
      </c>
      <c r="L64" s="157"/>
      <c r="M64" s="157">
        <f>SUM(M65:M92)</f>
        <v>0</v>
      </c>
      <c r="N64" s="157"/>
      <c r="O64" s="157">
        <f>SUM(O65:O92)</f>
        <v>0.31</v>
      </c>
      <c r="P64" s="157"/>
      <c r="Q64" s="157">
        <f>SUM(Q65:Q92)</f>
        <v>0</v>
      </c>
      <c r="R64" s="157"/>
      <c r="S64" s="157"/>
      <c r="T64" s="157"/>
      <c r="U64" s="157"/>
      <c r="V64" s="157">
        <f>SUM(V65:V92)</f>
        <v>0</v>
      </c>
      <c r="W64" s="157"/>
      <c r="AG64" t="s">
        <v>104</v>
      </c>
    </row>
    <row r="65" spans="1:60" ht="22.5" hidden="1" outlineLevel="1" x14ac:dyDescent="0.2">
      <c r="A65" s="170">
        <v>52</v>
      </c>
      <c r="B65" s="171" t="s">
        <v>214</v>
      </c>
      <c r="C65" s="178" t="s">
        <v>215</v>
      </c>
      <c r="D65" s="172" t="s">
        <v>107</v>
      </c>
      <c r="E65" s="173">
        <v>4</v>
      </c>
      <c r="F65" s="174"/>
      <c r="G65" s="175">
        <f t="shared" ref="G65:G92" si="35">ROUND(E65*F65,2)</f>
        <v>0</v>
      </c>
      <c r="H65" s="156"/>
      <c r="I65" s="155">
        <f t="shared" ref="I65:I92" si="36">ROUND(E65*H65,2)</f>
        <v>0</v>
      </c>
      <c r="J65" s="156"/>
      <c r="K65" s="155">
        <f t="shared" ref="K65:K92" si="37">ROUND(E65*J65,2)</f>
        <v>0</v>
      </c>
      <c r="L65" s="155">
        <v>21</v>
      </c>
      <c r="M65" s="155">
        <f t="shared" ref="M65:M92" si="38">G65*(1+L65/100)</f>
        <v>0</v>
      </c>
      <c r="N65" s="155">
        <v>0</v>
      </c>
      <c r="O65" s="155">
        <f t="shared" ref="O65:O92" si="39">ROUND(E65*N65,2)</f>
        <v>0</v>
      </c>
      <c r="P65" s="155">
        <v>0</v>
      </c>
      <c r="Q65" s="155">
        <f t="shared" ref="Q65:Q92" si="40">ROUND(E65*P65,2)</f>
        <v>0</v>
      </c>
      <c r="R65" s="155"/>
      <c r="S65" s="155" t="s">
        <v>108</v>
      </c>
      <c r="T65" s="155" t="s">
        <v>194</v>
      </c>
      <c r="U65" s="155">
        <v>0</v>
      </c>
      <c r="V65" s="155">
        <f t="shared" ref="V65:V92" si="41">ROUND(E65*U65,2)</f>
        <v>0</v>
      </c>
      <c r="W65" s="155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120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70">
        <v>53</v>
      </c>
      <c r="B66" s="171" t="s">
        <v>216</v>
      </c>
      <c r="C66" s="178" t="s">
        <v>217</v>
      </c>
      <c r="D66" s="172" t="s">
        <v>107</v>
      </c>
      <c r="E66" s="173">
        <v>15</v>
      </c>
      <c r="F66" s="174"/>
      <c r="G66" s="175">
        <f t="shared" si="35"/>
        <v>0</v>
      </c>
      <c r="H66" s="156"/>
      <c r="I66" s="155">
        <f t="shared" si="36"/>
        <v>0</v>
      </c>
      <c r="J66" s="156"/>
      <c r="K66" s="155">
        <f t="shared" si="37"/>
        <v>0</v>
      </c>
      <c r="L66" s="155">
        <v>21</v>
      </c>
      <c r="M66" s="155">
        <f t="shared" si="38"/>
        <v>0</v>
      </c>
      <c r="N66" s="155">
        <v>0</v>
      </c>
      <c r="O66" s="155">
        <f t="shared" si="39"/>
        <v>0</v>
      </c>
      <c r="P66" s="155">
        <v>0</v>
      </c>
      <c r="Q66" s="155">
        <f t="shared" si="40"/>
        <v>0</v>
      </c>
      <c r="R66" s="155"/>
      <c r="S66" s="155" t="s">
        <v>108</v>
      </c>
      <c r="T66" s="155" t="s">
        <v>109</v>
      </c>
      <c r="U66" s="155">
        <v>0</v>
      </c>
      <c r="V66" s="155">
        <f t="shared" si="41"/>
        <v>0</v>
      </c>
      <c r="W66" s="155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120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70">
        <v>54</v>
      </c>
      <c r="B67" s="171" t="s">
        <v>218</v>
      </c>
      <c r="C67" s="178" t="s">
        <v>219</v>
      </c>
      <c r="D67" s="172" t="s">
        <v>107</v>
      </c>
      <c r="E67" s="173">
        <v>17</v>
      </c>
      <c r="F67" s="174"/>
      <c r="G67" s="175">
        <f t="shared" si="35"/>
        <v>0</v>
      </c>
      <c r="H67" s="156"/>
      <c r="I67" s="155">
        <f t="shared" si="36"/>
        <v>0</v>
      </c>
      <c r="J67" s="156"/>
      <c r="K67" s="155">
        <f t="shared" si="37"/>
        <v>0</v>
      </c>
      <c r="L67" s="155">
        <v>21</v>
      </c>
      <c r="M67" s="155">
        <f t="shared" si="38"/>
        <v>0</v>
      </c>
      <c r="N67" s="155">
        <v>0</v>
      </c>
      <c r="O67" s="155">
        <f t="shared" si="39"/>
        <v>0</v>
      </c>
      <c r="P67" s="155">
        <v>0</v>
      </c>
      <c r="Q67" s="155">
        <f t="shared" si="40"/>
        <v>0</v>
      </c>
      <c r="R67" s="155"/>
      <c r="S67" s="155" t="s">
        <v>108</v>
      </c>
      <c r="T67" s="155" t="s">
        <v>109</v>
      </c>
      <c r="U67" s="155">
        <v>0</v>
      </c>
      <c r="V67" s="155">
        <f t="shared" si="41"/>
        <v>0</v>
      </c>
      <c r="W67" s="155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120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0">
        <v>55</v>
      </c>
      <c r="B68" s="171" t="s">
        <v>220</v>
      </c>
      <c r="C68" s="178" t="s">
        <v>221</v>
      </c>
      <c r="D68" s="172" t="s">
        <v>107</v>
      </c>
      <c r="E68" s="173">
        <v>9</v>
      </c>
      <c r="F68" s="174"/>
      <c r="G68" s="175">
        <f t="shared" si="35"/>
        <v>0</v>
      </c>
      <c r="H68" s="156"/>
      <c r="I68" s="155">
        <f t="shared" si="36"/>
        <v>0</v>
      </c>
      <c r="J68" s="156"/>
      <c r="K68" s="155">
        <f t="shared" si="37"/>
        <v>0</v>
      </c>
      <c r="L68" s="155">
        <v>21</v>
      </c>
      <c r="M68" s="155">
        <f t="shared" si="38"/>
        <v>0</v>
      </c>
      <c r="N68" s="155">
        <v>0</v>
      </c>
      <c r="O68" s="155">
        <f t="shared" si="39"/>
        <v>0</v>
      </c>
      <c r="P68" s="155">
        <v>0</v>
      </c>
      <c r="Q68" s="155">
        <f t="shared" si="40"/>
        <v>0</v>
      </c>
      <c r="R68" s="155"/>
      <c r="S68" s="155" t="s">
        <v>108</v>
      </c>
      <c r="T68" s="155" t="s">
        <v>109</v>
      </c>
      <c r="U68" s="155">
        <v>0</v>
      </c>
      <c r="V68" s="155">
        <f t="shared" si="41"/>
        <v>0</v>
      </c>
      <c r="W68" s="155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120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0">
        <v>56</v>
      </c>
      <c r="B69" s="171" t="s">
        <v>222</v>
      </c>
      <c r="C69" s="178" t="s">
        <v>223</v>
      </c>
      <c r="D69" s="172" t="s">
        <v>107</v>
      </c>
      <c r="E69" s="173">
        <v>15</v>
      </c>
      <c r="F69" s="174"/>
      <c r="G69" s="175">
        <f t="shared" si="35"/>
        <v>0</v>
      </c>
      <c r="H69" s="156"/>
      <c r="I69" s="155">
        <f t="shared" si="36"/>
        <v>0</v>
      </c>
      <c r="J69" s="156"/>
      <c r="K69" s="155">
        <f t="shared" si="37"/>
        <v>0</v>
      </c>
      <c r="L69" s="155">
        <v>21</v>
      </c>
      <c r="M69" s="155">
        <f t="shared" si="38"/>
        <v>0</v>
      </c>
      <c r="N69" s="155">
        <v>0</v>
      </c>
      <c r="O69" s="155">
        <f t="shared" si="39"/>
        <v>0</v>
      </c>
      <c r="P69" s="155">
        <v>0</v>
      </c>
      <c r="Q69" s="155">
        <f t="shared" si="40"/>
        <v>0</v>
      </c>
      <c r="R69" s="155"/>
      <c r="S69" s="155" t="s">
        <v>108</v>
      </c>
      <c r="T69" s="155" t="s">
        <v>194</v>
      </c>
      <c r="U69" s="155">
        <v>0</v>
      </c>
      <c r="V69" s="155">
        <f t="shared" si="41"/>
        <v>0</v>
      </c>
      <c r="W69" s="155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120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0">
        <v>57</v>
      </c>
      <c r="B70" s="171" t="s">
        <v>224</v>
      </c>
      <c r="C70" s="178" t="s">
        <v>225</v>
      </c>
      <c r="D70" s="172" t="s">
        <v>107</v>
      </c>
      <c r="E70" s="173">
        <v>5</v>
      </c>
      <c r="F70" s="174"/>
      <c r="G70" s="175">
        <f t="shared" si="35"/>
        <v>0</v>
      </c>
      <c r="H70" s="156"/>
      <c r="I70" s="155">
        <f t="shared" si="36"/>
        <v>0</v>
      </c>
      <c r="J70" s="156"/>
      <c r="K70" s="155">
        <f t="shared" si="37"/>
        <v>0</v>
      </c>
      <c r="L70" s="155">
        <v>21</v>
      </c>
      <c r="M70" s="155">
        <f t="shared" si="38"/>
        <v>0</v>
      </c>
      <c r="N70" s="155">
        <v>0</v>
      </c>
      <c r="O70" s="155">
        <f t="shared" si="39"/>
        <v>0</v>
      </c>
      <c r="P70" s="155">
        <v>0</v>
      </c>
      <c r="Q70" s="155">
        <f t="shared" si="40"/>
        <v>0</v>
      </c>
      <c r="R70" s="155"/>
      <c r="S70" s="155" t="s">
        <v>108</v>
      </c>
      <c r="T70" s="155" t="s">
        <v>109</v>
      </c>
      <c r="U70" s="155">
        <v>0</v>
      </c>
      <c r="V70" s="155">
        <f t="shared" si="41"/>
        <v>0</v>
      </c>
      <c r="W70" s="155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120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0">
        <v>58</v>
      </c>
      <c r="B71" s="171" t="s">
        <v>226</v>
      </c>
      <c r="C71" s="178" t="s">
        <v>227</v>
      </c>
      <c r="D71" s="172" t="s">
        <v>115</v>
      </c>
      <c r="E71" s="173">
        <v>185</v>
      </c>
      <c r="F71" s="174"/>
      <c r="G71" s="175">
        <f t="shared" si="35"/>
        <v>0</v>
      </c>
      <c r="H71" s="156"/>
      <c r="I71" s="155">
        <f t="shared" si="36"/>
        <v>0</v>
      </c>
      <c r="J71" s="156"/>
      <c r="K71" s="155">
        <f t="shared" si="37"/>
        <v>0</v>
      </c>
      <c r="L71" s="155">
        <v>21</v>
      </c>
      <c r="M71" s="155">
        <f t="shared" si="38"/>
        <v>0</v>
      </c>
      <c r="N71" s="155">
        <v>4.0000000000000003E-5</v>
      </c>
      <c r="O71" s="155">
        <f t="shared" si="39"/>
        <v>0.01</v>
      </c>
      <c r="P71" s="155">
        <v>0</v>
      </c>
      <c r="Q71" s="155">
        <f t="shared" si="40"/>
        <v>0</v>
      </c>
      <c r="R71" s="155" t="s">
        <v>228</v>
      </c>
      <c r="S71" s="155" t="s">
        <v>154</v>
      </c>
      <c r="T71" s="155" t="s">
        <v>109</v>
      </c>
      <c r="U71" s="155">
        <v>0</v>
      </c>
      <c r="V71" s="155">
        <f t="shared" si="41"/>
        <v>0</v>
      </c>
      <c r="W71" s="155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120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0">
        <v>59</v>
      </c>
      <c r="B72" s="171" t="s">
        <v>229</v>
      </c>
      <c r="C72" s="178" t="s">
        <v>230</v>
      </c>
      <c r="D72" s="172" t="s">
        <v>115</v>
      </c>
      <c r="E72" s="173">
        <v>205</v>
      </c>
      <c r="F72" s="174"/>
      <c r="G72" s="175">
        <f t="shared" si="35"/>
        <v>0</v>
      </c>
      <c r="H72" s="156"/>
      <c r="I72" s="155">
        <f t="shared" si="36"/>
        <v>0</v>
      </c>
      <c r="J72" s="156"/>
      <c r="K72" s="155">
        <f t="shared" si="37"/>
        <v>0</v>
      </c>
      <c r="L72" s="155">
        <v>21</v>
      </c>
      <c r="M72" s="155">
        <f t="shared" si="38"/>
        <v>0</v>
      </c>
      <c r="N72" s="155">
        <v>6.9999999999999994E-5</v>
      </c>
      <c r="O72" s="155">
        <f t="shared" si="39"/>
        <v>0.01</v>
      </c>
      <c r="P72" s="155">
        <v>0</v>
      </c>
      <c r="Q72" s="155">
        <f t="shared" si="40"/>
        <v>0</v>
      </c>
      <c r="R72" s="155" t="s">
        <v>228</v>
      </c>
      <c r="S72" s="155" t="s">
        <v>154</v>
      </c>
      <c r="T72" s="155" t="s">
        <v>109</v>
      </c>
      <c r="U72" s="155">
        <v>0</v>
      </c>
      <c r="V72" s="155">
        <f t="shared" si="41"/>
        <v>0</v>
      </c>
      <c r="W72" s="155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120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0">
        <v>60</v>
      </c>
      <c r="B73" s="171" t="s">
        <v>231</v>
      </c>
      <c r="C73" s="178" t="s">
        <v>232</v>
      </c>
      <c r="D73" s="172" t="s">
        <v>115</v>
      </c>
      <c r="E73" s="173">
        <v>63</v>
      </c>
      <c r="F73" s="174"/>
      <c r="G73" s="175">
        <f t="shared" si="35"/>
        <v>0</v>
      </c>
      <c r="H73" s="156"/>
      <c r="I73" s="155">
        <f t="shared" si="36"/>
        <v>0</v>
      </c>
      <c r="J73" s="156"/>
      <c r="K73" s="155">
        <f t="shared" si="37"/>
        <v>0</v>
      </c>
      <c r="L73" s="155">
        <v>21</v>
      </c>
      <c r="M73" s="155">
        <f t="shared" si="38"/>
        <v>0</v>
      </c>
      <c r="N73" s="155">
        <v>1.1E-4</v>
      </c>
      <c r="O73" s="155">
        <f t="shared" si="39"/>
        <v>0.01</v>
      </c>
      <c r="P73" s="155">
        <v>0</v>
      </c>
      <c r="Q73" s="155">
        <f t="shared" si="40"/>
        <v>0</v>
      </c>
      <c r="R73" s="155" t="s">
        <v>228</v>
      </c>
      <c r="S73" s="155" t="s">
        <v>154</v>
      </c>
      <c r="T73" s="155" t="s">
        <v>109</v>
      </c>
      <c r="U73" s="155">
        <v>0</v>
      </c>
      <c r="V73" s="155">
        <f t="shared" si="41"/>
        <v>0</v>
      </c>
      <c r="W73" s="155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120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0">
        <v>61</v>
      </c>
      <c r="B74" s="171" t="s">
        <v>233</v>
      </c>
      <c r="C74" s="178" t="s">
        <v>234</v>
      </c>
      <c r="D74" s="172" t="s">
        <v>115</v>
      </c>
      <c r="E74" s="173">
        <v>10</v>
      </c>
      <c r="F74" s="174"/>
      <c r="G74" s="175">
        <f t="shared" si="35"/>
        <v>0</v>
      </c>
      <c r="H74" s="156"/>
      <c r="I74" s="155">
        <f t="shared" si="36"/>
        <v>0</v>
      </c>
      <c r="J74" s="156"/>
      <c r="K74" s="155">
        <f t="shared" si="37"/>
        <v>0</v>
      </c>
      <c r="L74" s="155">
        <v>21</v>
      </c>
      <c r="M74" s="155">
        <f t="shared" si="38"/>
        <v>0</v>
      </c>
      <c r="N74" s="155">
        <v>0</v>
      </c>
      <c r="O74" s="155">
        <f t="shared" si="39"/>
        <v>0</v>
      </c>
      <c r="P74" s="155">
        <v>0</v>
      </c>
      <c r="Q74" s="155">
        <f t="shared" si="40"/>
        <v>0</v>
      </c>
      <c r="R74" s="155"/>
      <c r="S74" s="155" t="s">
        <v>108</v>
      </c>
      <c r="T74" s="155" t="s">
        <v>109</v>
      </c>
      <c r="U74" s="155">
        <v>0</v>
      </c>
      <c r="V74" s="155">
        <f t="shared" si="41"/>
        <v>0</v>
      </c>
      <c r="W74" s="155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120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0">
        <v>62</v>
      </c>
      <c r="B75" s="171" t="s">
        <v>235</v>
      </c>
      <c r="C75" s="178" t="s">
        <v>236</v>
      </c>
      <c r="D75" s="172" t="s">
        <v>115</v>
      </c>
      <c r="E75" s="173">
        <v>95</v>
      </c>
      <c r="F75" s="174"/>
      <c r="G75" s="175">
        <f t="shared" si="35"/>
        <v>0</v>
      </c>
      <c r="H75" s="156"/>
      <c r="I75" s="155">
        <f t="shared" si="36"/>
        <v>0</v>
      </c>
      <c r="J75" s="156"/>
      <c r="K75" s="155">
        <f t="shared" si="37"/>
        <v>0</v>
      </c>
      <c r="L75" s="155">
        <v>21</v>
      </c>
      <c r="M75" s="155">
        <f t="shared" si="38"/>
        <v>0</v>
      </c>
      <c r="N75" s="155">
        <v>2.0000000000000001E-4</v>
      </c>
      <c r="O75" s="155">
        <f t="shared" si="39"/>
        <v>0.02</v>
      </c>
      <c r="P75" s="155">
        <v>0</v>
      </c>
      <c r="Q75" s="155">
        <f t="shared" si="40"/>
        <v>0</v>
      </c>
      <c r="R75" s="155" t="s">
        <v>228</v>
      </c>
      <c r="S75" s="155" t="s">
        <v>154</v>
      </c>
      <c r="T75" s="155" t="s">
        <v>109</v>
      </c>
      <c r="U75" s="155">
        <v>0</v>
      </c>
      <c r="V75" s="155">
        <f t="shared" si="41"/>
        <v>0</v>
      </c>
      <c r="W75" s="155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120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0">
        <v>63</v>
      </c>
      <c r="B76" s="171" t="s">
        <v>237</v>
      </c>
      <c r="C76" s="178" t="s">
        <v>238</v>
      </c>
      <c r="D76" s="172" t="s">
        <v>115</v>
      </c>
      <c r="E76" s="173">
        <v>199</v>
      </c>
      <c r="F76" s="174"/>
      <c r="G76" s="175">
        <f t="shared" si="35"/>
        <v>0</v>
      </c>
      <c r="H76" s="156"/>
      <c r="I76" s="155">
        <f t="shared" si="36"/>
        <v>0</v>
      </c>
      <c r="J76" s="156"/>
      <c r="K76" s="155">
        <f t="shared" si="37"/>
        <v>0</v>
      </c>
      <c r="L76" s="155">
        <v>21</v>
      </c>
      <c r="M76" s="155">
        <f t="shared" si="38"/>
        <v>0</v>
      </c>
      <c r="N76" s="155">
        <v>4.0999999999999999E-4</v>
      </c>
      <c r="O76" s="155">
        <f t="shared" si="39"/>
        <v>0.08</v>
      </c>
      <c r="P76" s="155">
        <v>0</v>
      </c>
      <c r="Q76" s="155">
        <f t="shared" si="40"/>
        <v>0</v>
      </c>
      <c r="R76" s="155" t="s">
        <v>228</v>
      </c>
      <c r="S76" s="155" t="s">
        <v>154</v>
      </c>
      <c r="T76" s="155" t="s">
        <v>109</v>
      </c>
      <c r="U76" s="155">
        <v>0</v>
      </c>
      <c r="V76" s="155">
        <f t="shared" si="41"/>
        <v>0</v>
      </c>
      <c r="W76" s="155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120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0">
        <v>64</v>
      </c>
      <c r="B77" s="171" t="s">
        <v>239</v>
      </c>
      <c r="C77" s="178" t="s">
        <v>240</v>
      </c>
      <c r="D77" s="172" t="s">
        <v>115</v>
      </c>
      <c r="E77" s="173">
        <v>92</v>
      </c>
      <c r="F77" s="174"/>
      <c r="G77" s="175">
        <f t="shared" si="35"/>
        <v>0</v>
      </c>
      <c r="H77" s="156"/>
      <c r="I77" s="155">
        <f t="shared" si="36"/>
        <v>0</v>
      </c>
      <c r="J77" s="156"/>
      <c r="K77" s="155">
        <f t="shared" si="37"/>
        <v>0</v>
      </c>
      <c r="L77" s="155">
        <v>21</v>
      </c>
      <c r="M77" s="155">
        <f t="shared" si="38"/>
        <v>0</v>
      </c>
      <c r="N77" s="155">
        <v>7.6000000000000004E-4</v>
      </c>
      <c r="O77" s="155">
        <f t="shared" si="39"/>
        <v>7.0000000000000007E-2</v>
      </c>
      <c r="P77" s="155">
        <v>0</v>
      </c>
      <c r="Q77" s="155">
        <f t="shared" si="40"/>
        <v>0</v>
      </c>
      <c r="R77" s="155" t="s">
        <v>228</v>
      </c>
      <c r="S77" s="155" t="s">
        <v>154</v>
      </c>
      <c r="T77" s="155" t="s">
        <v>109</v>
      </c>
      <c r="U77" s="155">
        <v>0</v>
      </c>
      <c r="V77" s="155">
        <f t="shared" si="41"/>
        <v>0</v>
      </c>
      <c r="W77" s="155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120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0">
        <v>65</v>
      </c>
      <c r="B78" s="171" t="s">
        <v>241</v>
      </c>
      <c r="C78" s="178" t="s">
        <v>242</v>
      </c>
      <c r="D78" s="172" t="s">
        <v>115</v>
      </c>
      <c r="E78" s="173">
        <v>32</v>
      </c>
      <c r="F78" s="174"/>
      <c r="G78" s="175">
        <f t="shared" si="35"/>
        <v>0</v>
      </c>
      <c r="H78" s="156"/>
      <c r="I78" s="155">
        <f t="shared" si="36"/>
        <v>0</v>
      </c>
      <c r="J78" s="156"/>
      <c r="K78" s="155">
        <f t="shared" si="37"/>
        <v>0</v>
      </c>
      <c r="L78" s="155">
        <v>21</v>
      </c>
      <c r="M78" s="155">
        <f t="shared" si="38"/>
        <v>0</v>
      </c>
      <c r="N78" s="155">
        <v>1.2999999999999999E-4</v>
      </c>
      <c r="O78" s="155">
        <f t="shared" si="39"/>
        <v>0</v>
      </c>
      <c r="P78" s="155">
        <v>0</v>
      </c>
      <c r="Q78" s="155">
        <f t="shared" si="40"/>
        <v>0</v>
      </c>
      <c r="R78" s="155" t="s">
        <v>228</v>
      </c>
      <c r="S78" s="155" t="s">
        <v>154</v>
      </c>
      <c r="T78" s="155" t="s">
        <v>154</v>
      </c>
      <c r="U78" s="155">
        <v>0</v>
      </c>
      <c r="V78" s="155">
        <f t="shared" si="41"/>
        <v>0</v>
      </c>
      <c r="W78" s="155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120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70">
        <v>66</v>
      </c>
      <c r="B79" s="171" t="s">
        <v>243</v>
      </c>
      <c r="C79" s="178" t="s">
        <v>244</v>
      </c>
      <c r="D79" s="172" t="s">
        <v>115</v>
      </c>
      <c r="E79" s="173">
        <v>45</v>
      </c>
      <c r="F79" s="174"/>
      <c r="G79" s="175">
        <f t="shared" si="35"/>
        <v>0</v>
      </c>
      <c r="H79" s="156"/>
      <c r="I79" s="155">
        <f t="shared" si="36"/>
        <v>0</v>
      </c>
      <c r="J79" s="156"/>
      <c r="K79" s="155">
        <f t="shared" si="37"/>
        <v>0</v>
      </c>
      <c r="L79" s="155">
        <v>21</v>
      </c>
      <c r="M79" s="155">
        <f t="shared" si="38"/>
        <v>0</v>
      </c>
      <c r="N79" s="155">
        <v>6.0000000000000002E-5</v>
      </c>
      <c r="O79" s="155">
        <f t="shared" si="39"/>
        <v>0</v>
      </c>
      <c r="P79" s="155">
        <v>0</v>
      </c>
      <c r="Q79" s="155">
        <f t="shared" si="40"/>
        <v>0</v>
      </c>
      <c r="R79" s="155" t="s">
        <v>228</v>
      </c>
      <c r="S79" s="155" t="s">
        <v>154</v>
      </c>
      <c r="T79" s="155" t="s">
        <v>154</v>
      </c>
      <c r="U79" s="155">
        <v>0</v>
      </c>
      <c r="V79" s="155">
        <f t="shared" si="41"/>
        <v>0</v>
      </c>
      <c r="W79" s="155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120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70">
        <v>67</v>
      </c>
      <c r="B80" s="171" t="s">
        <v>245</v>
      </c>
      <c r="C80" s="178" t="s">
        <v>246</v>
      </c>
      <c r="D80" s="172" t="s">
        <v>115</v>
      </c>
      <c r="E80" s="173">
        <v>35</v>
      </c>
      <c r="F80" s="174"/>
      <c r="G80" s="175">
        <f t="shared" si="35"/>
        <v>0</v>
      </c>
      <c r="H80" s="156"/>
      <c r="I80" s="155">
        <f t="shared" si="36"/>
        <v>0</v>
      </c>
      <c r="J80" s="156"/>
      <c r="K80" s="155">
        <f t="shared" si="37"/>
        <v>0</v>
      </c>
      <c r="L80" s="155">
        <v>21</v>
      </c>
      <c r="M80" s="155">
        <f t="shared" si="38"/>
        <v>0</v>
      </c>
      <c r="N80" s="155">
        <v>1.6000000000000001E-4</v>
      </c>
      <c r="O80" s="155">
        <f t="shared" si="39"/>
        <v>0.01</v>
      </c>
      <c r="P80" s="155">
        <v>0</v>
      </c>
      <c r="Q80" s="155">
        <f t="shared" si="40"/>
        <v>0</v>
      </c>
      <c r="R80" s="155" t="s">
        <v>228</v>
      </c>
      <c r="S80" s="155" t="s">
        <v>154</v>
      </c>
      <c r="T80" s="155" t="s">
        <v>154</v>
      </c>
      <c r="U80" s="155">
        <v>0</v>
      </c>
      <c r="V80" s="155">
        <f t="shared" si="41"/>
        <v>0</v>
      </c>
      <c r="W80" s="155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120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0">
        <v>68</v>
      </c>
      <c r="B81" s="171" t="s">
        <v>247</v>
      </c>
      <c r="C81" s="178" t="s">
        <v>248</v>
      </c>
      <c r="D81" s="172" t="s">
        <v>115</v>
      </c>
      <c r="E81" s="173">
        <v>95</v>
      </c>
      <c r="F81" s="174"/>
      <c r="G81" s="175">
        <f t="shared" si="35"/>
        <v>0</v>
      </c>
      <c r="H81" s="156"/>
      <c r="I81" s="155">
        <f t="shared" si="36"/>
        <v>0</v>
      </c>
      <c r="J81" s="156"/>
      <c r="K81" s="155">
        <f t="shared" si="37"/>
        <v>0</v>
      </c>
      <c r="L81" s="155">
        <v>21</v>
      </c>
      <c r="M81" s="155">
        <f t="shared" si="38"/>
        <v>0</v>
      </c>
      <c r="N81" s="155">
        <v>2.1000000000000001E-4</v>
      </c>
      <c r="O81" s="155">
        <f t="shared" si="39"/>
        <v>0.02</v>
      </c>
      <c r="P81" s="155">
        <v>0</v>
      </c>
      <c r="Q81" s="155">
        <f t="shared" si="40"/>
        <v>0</v>
      </c>
      <c r="R81" s="155" t="s">
        <v>228</v>
      </c>
      <c r="S81" s="155" t="s">
        <v>154</v>
      </c>
      <c r="T81" s="155" t="s">
        <v>154</v>
      </c>
      <c r="U81" s="155">
        <v>0</v>
      </c>
      <c r="V81" s="155">
        <f t="shared" si="41"/>
        <v>0</v>
      </c>
      <c r="W81" s="155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120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0">
        <v>69</v>
      </c>
      <c r="B82" s="171" t="s">
        <v>249</v>
      </c>
      <c r="C82" s="178" t="s">
        <v>250</v>
      </c>
      <c r="D82" s="172" t="s">
        <v>115</v>
      </c>
      <c r="E82" s="173">
        <v>12</v>
      </c>
      <c r="F82" s="174"/>
      <c r="G82" s="175">
        <f t="shared" si="35"/>
        <v>0</v>
      </c>
      <c r="H82" s="156"/>
      <c r="I82" s="155">
        <f t="shared" si="36"/>
        <v>0</v>
      </c>
      <c r="J82" s="156"/>
      <c r="K82" s="155">
        <f t="shared" si="37"/>
        <v>0</v>
      </c>
      <c r="L82" s="155">
        <v>21</v>
      </c>
      <c r="M82" s="155">
        <f t="shared" si="38"/>
        <v>0</v>
      </c>
      <c r="N82" s="155">
        <v>0</v>
      </c>
      <c r="O82" s="155">
        <f t="shared" si="39"/>
        <v>0</v>
      </c>
      <c r="P82" s="155">
        <v>0</v>
      </c>
      <c r="Q82" s="155">
        <f t="shared" si="40"/>
        <v>0</v>
      </c>
      <c r="R82" s="155" t="s">
        <v>228</v>
      </c>
      <c r="S82" s="155" t="s">
        <v>154</v>
      </c>
      <c r="T82" s="155" t="s">
        <v>109</v>
      </c>
      <c r="U82" s="155">
        <v>0</v>
      </c>
      <c r="V82" s="155">
        <f t="shared" si="41"/>
        <v>0</v>
      </c>
      <c r="W82" s="155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120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0">
        <v>70</v>
      </c>
      <c r="B83" s="171" t="s">
        <v>251</v>
      </c>
      <c r="C83" s="178" t="s">
        <v>252</v>
      </c>
      <c r="D83" s="172" t="s">
        <v>107</v>
      </c>
      <c r="E83" s="173">
        <v>20</v>
      </c>
      <c r="F83" s="174"/>
      <c r="G83" s="175">
        <f t="shared" si="35"/>
        <v>0</v>
      </c>
      <c r="H83" s="156"/>
      <c r="I83" s="155">
        <f t="shared" si="36"/>
        <v>0</v>
      </c>
      <c r="J83" s="156"/>
      <c r="K83" s="155">
        <f t="shared" si="37"/>
        <v>0</v>
      </c>
      <c r="L83" s="155">
        <v>21</v>
      </c>
      <c r="M83" s="155">
        <f t="shared" si="38"/>
        <v>0</v>
      </c>
      <c r="N83" s="155">
        <v>0</v>
      </c>
      <c r="O83" s="155">
        <f t="shared" si="39"/>
        <v>0</v>
      </c>
      <c r="P83" s="155">
        <v>0</v>
      </c>
      <c r="Q83" s="155">
        <f t="shared" si="40"/>
        <v>0</v>
      </c>
      <c r="R83" s="155" t="s">
        <v>228</v>
      </c>
      <c r="S83" s="155" t="s">
        <v>154</v>
      </c>
      <c r="T83" s="155" t="s">
        <v>154</v>
      </c>
      <c r="U83" s="155">
        <v>0</v>
      </c>
      <c r="V83" s="155">
        <f t="shared" si="41"/>
        <v>0</v>
      </c>
      <c r="W83" s="155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120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70">
        <v>71</v>
      </c>
      <c r="B84" s="171" t="s">
        <v>253</v>
      </c>
      <c r="C84" s="178" t="s">
        <v>254</v>
      </c>
      <c r="D84" s="172" t="s">
        <v>255</v>
      </c>
      <c r="E84" s="173">
        <v>12</v>
      </c>
      <c r="F84" s="174"/>
      <c r="G84" s="175">
        <f t="shared" si="35"/>
        <v>0</v>
      </c>
      <c r="H84" s="156"/>
      <c r="I84" s="155">
        <f t="shared" si="36"/>
        <v>0</v>
      </c>
      <c r="J84" s="156"/>
      <c r="K84" s="155">
        <f t="shared" si="37"/>
        <v>0</v>
      </c>
      <c r="L84" s="155">
        <v>21</v>
      </c>
      <c r="M84" s="155">
        <f t="shared" si="38"/>
        <v>0</v>
      </c>
      <c r="N84" s="155">
        <v>0</v>
      </c>
      <c r="O84" s="155">
        <f t="shared" si="39"/>
        <v>0</v>
      </c>
      <c r="P84" s="155">
        <v>0</v>
      </c>
      <c r="Q84" s="155">
        <f t="shared" si="40"/>
        <v>0</v>
      </c>
      <c r="R84" s="155"/>
      <c r="S84" s="155" t="s">
        <v>108</v>
      </c>
      <c r="T84" s="155" t="s">
        <v>109</v>
      </c>
      <c r="U84" s="155">
        <v>0</v>
      </c>
      <c r="V84" s="155">
        <f t="shared" si="41"/>
        <v>0</v>
      </c>
      <c r="W84" s="155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120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0">
        <v>72</v>
      </c>
      <c r="B85" s="171" t="s">
        <v>256</v>
      </c>
      <c r="C85" s="178" t="s">
        <v>257</v>
      </c>
      <c r="D85" s="172" t="s">
        <v>255</v>
      </c>
      <c r="E85" s="173">
        <v>38</v>
      </c>
      <c r="F85" s="174"/>
      <c r="G85" s="175">
        <f t="shared" si="35"/>
        <v>0</v>
      </c>
      <c r="H85" s="156"/>
      <c r="I85" s="155">
        <f t="shared" si="36"/>
        <v>0</v>
      </c>
      <c r="J85" s="156"/>
      <c r="K85" s="155">
        <f t="shared" si="37"/>
        <v>0</v>
      </c>
      <c r="L85" s="155">
        <v>21</v>
      </c>
      <c r="M85" s="155">
        <f t="shared" si="38"/>
        <v>0</v>
      </c>
      <c r="N85" s="155">
        <v>2E-3</v>
      </c>
      <c r="O85" s="155">
        <f t="shared" si="39"/>
        <v>0.08</v>
      </c>
      <c r="P85" s="155">
        <v>0</v>
      </c>
      <c r="Q85" s="155">
        <f t="shared" si="40"/>
        <v>0</v>
      </c>
      <c r="R85" s="155"/>
      <c r="S85" s="155" t="s">
        <v>108</v>
      </c>
      <c r="T85" s="155" t="s">
        <v>109</v>
      </c>
      <c r="U85" s="155">
        <v>0</v>
      </c>
      <c r="V85" s="155">
        <f t="shared" si="41"/>
        <v>0</v>
      </c>
      <c r="W85" s="155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120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0">
        <v>73</v>
      </c>
      <c r="B86" s="171" t="s">
        <v>258</v>
      </c>
      <c r="C86" s="178" t="s">
        <v>259</v>
      </c>
      <c r="D86" s="172" t="s">
        <v>115</v>
      </c>
      <c r="E86" s="173">
        <v>38</v>
      </c>
      <c r="F86" s="174"/>
      <c r="G86" s="175">
        <f t="shared" si="35"/>
        <v>0</v>
      </c>
      <c r="H86" s="156"/>
      <c r="I86" s="155">
        <f t="shared" si="36"/>
        <v>0</v>
      </c>
      <c r="J86" s="156"/>
      <c r="K86" s="155">
        <f t="shared" si="37"/>
        <v>0</v>
      </c>
      <c r="L86" s="155">
        <v>21</v>
      </c>
      <c r="M86" s="155">
        <f t="shared" si="38"/>
        <v>0</v>
      </c>
      <c r="N86" s="155">
        <v>0</v>
      </c>
      <c r="O86" s="155">
        <f t="shared" si="39"/>
        <v>0</v>
      </c>
      <c r="P86" s="155">
        <v>0</v>
      </c>
      <c r="Q86" s="155">
        <f t="shared" si="40"/>
        <v>0</v>
      </c>
      <c r="R86" s="155"/>
      <c r="S86" s="155" t="s">
        <v>108</v>
      </c>
      <c r="T86" s="155" t="s">
        <v>109</v>
      </c>
      <c r="U86" s="155">
        <v>0</v>
      </c>
      <c r="V86" s="155">
        <f t="shared" si="41"/>
        <v>0</v>
      </c>
      <c r="W86" s="155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120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70">
        <v>74</v>
      </c>
      <c r="B87" s="171" t="s">
        <v>260</v>
      </c>
      <c r="C87" s="178" t="s">
        <v>261</v>
      </c>
      <c r="D87" s="172" t="s">
        <v>107</v>
      </c>
      <c r="E87" s="173">
        <v>2</v>
      </c>
      <c r="F87" s="174"/>
      <c r="G87" s="175">
        <f t="shared" si="35"/>
        <v>0</v>
      </c>
      <c r="H87" s="156"/>
      <c r="I87" s="155">
        <f t="shared" si="36"/>
        <v>0</v>
      </c>
      <c r="J87" s="156"/>
      <c r="K87" s="155">
        <f t="shared" si="37"/>
        <v>0</v>
      </c>
      <c r="L87" s="155">
        <v>21</v>
      </c>
      <c r="M87" s="155">
        <f t="shared" si="38"/>
        <v>0</v>
      </c>
      <c r="N87" s="155">
        <v>0</v>
      </c>
      <c r="O87" s="155">
        <f t="shared" si="39"/>
        <v>0</v>
      </c>
      <c r="P87" s="155">
        <v>0</v>
      </c>
      <c r="Q87" s="155">
        <f t="shared" si="40"/>
        <v>0</v>
      </c>
      <c r="R87" s="155"/>
      <c r="S87" s="155" t="s">
        <v>108</v>
      </c>
      <c r="T87" s="155" t="s">
        <v>109</v>
      </c>
      <c r="U87" s="155">
        <v>0</v>
      </c>
      <c r="V87" s="155">
        <f t="shared" si="41"/>
        <v>0</v>
      </c>
      <c r="W87" s="155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120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0">
        <v>75</v>
      </c>
      <c r="B88" s="171" t="s">
        <v>262</v>
      </c>
      <c r="C88" s="178" t="s">
        <v>263</v>
      </c>
      <c r="D88" s="172" t="s">
        <v>107</v>
      </c>
      <c r="E88" s="173">
        <v>3</v>
      </c>
      <c r="F88" s="174"/>
      <c r="G88" s="175">
        <f t="shared" si="35"/>
        <v>0</v>
      </c>
      <c r="H88" s="156"/>
      <c r="I88" s="155">
        <f t="shared" si="36"/>
        <v>0</v>
      </c>
      <c r="J88" s="156"/>
      <c r="K88" s="155">
        <f t="shared" si="37"/>
        <v>0</v>
      </c>
      <c r="L88" s="155">
        <v>21</v>
      </c>
      <c r="M88" s="155">
        <f t="shared" si="38"/>
        <v>0</v>
      </c>
      <c r="N88" s="155">
        <v>0</v>
      </c>
      <c r="O88" s="155">
        <f t="shared" si="39"/>
        <v>0</v>
      </c>
      <c r="P88" s="155">
        <v>0</v>
      </c>
      <c r="Q88" s="155">
        <f t="shared" si="40"/>
        <v>0</v>
      </c>
      <c r="R88" s="155"/>
      <c r="S88" s="155" t="s">
        <v>108</v>
      </c>
      <c r="T88" s="155" t="s">
        <v>264</v>
      </c>
      <c r="U88" s="155">
        <v>0</v>
      </c>
      <c r="V88" s="155">
        <f t="shared" si="41"/>
        <v>0</v>
      </c>
      <c r="W88" s="155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265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70">
        <v>76</v>
      </c>
      <c r="B89" s="171" t="s">
        <v>266</v>
      </c>
      <c r="C89" s="178" t="s">
        <v>267</v>
      </c>
      <c r="D89" s="172" t="s">
        <v>107</v>
      </c>
      <c r="E89" s="173">
        <v>4</v>
      </c>
      <c r="F89" s="174"/>
      <c r="G89" s="175">
        <f t="shared" si="35"/>
        <v>0</v>
      </c>
      <c r="H89" s="156"/>
      <c r="I89" s="155">
        <f t="shared" si="36"/>
        <v>0</v>
      </c>
      <c r="J89" s="156"/>
      <c r="K89" s="155">
        <f t="shared" si="37"/>
        <v>0</v>
      </c>
      <c r="L89" s="155">
        <v>21</v>
      </c>
      <c r="M89" s="155">
        <f t="shared" si="38"/>
        <v>0</v>
      </c>
      <c r="N89" s="155">
        <v>4.0000000000000003E-5</v>
      </c>
      <c r="O89" s="155">
        <f t="shared" si="39"/>
        <v>0</v>
      </c>
      <c r="P89" s="155">
        <v>0</v>
      </c>
      <c r="Q89" s="155">
        <f t="shared" si="40"/>
        <v>0</v>
      </c>
      <c r="R89" s="155"/>
      <c r="S89" s="155" t="s">
        <v>108</v>
      </c>
      <c r="T89" s="155" t="s">
        <v>109</v>
      </c>
      <c r="U89" s="155">
        <v>0</v>
      </c>
      <c r="V89" s="155">
        <f t="shared" si="41"/>
        <v>0</v>
      </c>
      <c r="W89" s="155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120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0">
        <v>77</v>
      </c>
      <c r="B90" s="171" t="s">
        <v>268</v>
      </c>
      <c r="C90" s="178" t="s">
        <v>269</v>
      </c>
      <c r="D90" s="172" t="s">
        <v>107</v>
      </c>
      <c r="E90" s="173">
        <v>12</v>
      </c>
      <c r="F90" s="174"/>
      <c r="G90" s="175">
        <f t="shared" si="35"/>
        <v>0</v>
      </c>
      <c r="H90" s="156"/>
      <c r="I90" s="155">
        <f t="shared" si="36"/>
        <v>0</v>
      </c>
      <c r="J90" s="156"/>
      <c r="K90" s="155">
        <f t="shared" si="37"/>
        <v>0</v>
      </c>
      <c r="L90" s="155">
        <v>21</v>
      </c>
      <c r="M90" s="155">
        <f t="shared" si="38"/>
        <v>0</v>
      </c>
      <c r="N90" s="155">
        <v>0</v>
      </c>
      <c r="O90" s="155">
        <f t="shared" si="39"/>
        <v>0</v>
      </c>
      <c r="P90" s="155">
        <v>0</v>
      </c>
      <c r="Q90" s="155">
        <f t="shared" si="40"/>
        <v>0</v>
      </c>
      <c r="R90" s="155"/>
      <c r="S90" s="155" t="s">
        <v>108</v>
      </c>
      <c r="T90" s="155" t="s">
        <v>109</v>
      </c>
      <c r="U90" s="155">
        <v>0</v>
      </c>
      <c r="V90" s="155">
        <f t="shared" si="41"/>
        <v>0</v>
      </c>
      <c r="W90" s="155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270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0">
        <v>78</v>
      </c>
      <c r="B91" s="171" t="s">
        <v>271</v>
      </c>
      <c r="C91" s="178" t="s">
        <v>272</v>
      </c>
      <c r="D91" s="172" t="s">
        <v>107</v>
      </c>
      <c r="E91" s="173">
        <v>42</v>
      </c>
      <c r="F91" s="174"/>
      <c r="G91" s="175">
        <f t="shared" si="35"/>
        <v>0</v>
      </c>
      <c r="H91" s="156"/>
      <c r="I91" s="155">
        <f t="shared" si="36"/>
        <v>0</v>
      </c>
      <c r="J91" s="156"/>
      <c r="K91" s="155">
        <f t="shared" si="37"/>
        <v>0</v>
      </c>
      <c r="L91" s="155">
        <v>21</v>
      </c>
      <c r="M91" s="155">
        <f t="shared" si="38"/>
        <v>0</v>
      </c>
      <c r="N91" s="155">
        <v>0</v>
      </c>
      <c r="O91" s="155">
        <f t="shared" si="39"/>
        <v>0</v>
      </c>
      <c r="P91" s="155">
        <v>0</v>
      </c>
      <c r="Q91" s="155">
        <f t="shared" si="40"/>
        <v>0</v>
      </c>
      <c r="R91" s="155" t="s">
        <v>228</v>
      </c>
      <c r="S91" s="155" t="s">
        <v>154</v>
      </c>
      <c r="T91" s="155" t="s">
        <v>154</v>
      </c>
      <c r="U91" s="155">
        <v>0</v>
      </c>
      <c r="V91" s="155">
        <f t="shared" si="41"/>
        <v>0</v>
      </c>
      <c r="W91" s="155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270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0">
        <v>79</v>
      </c>
      <c r="B92" s="171" t="s">
        <v>273</v>
      </c>
      <c r="C92" s="178" t="s">
        <v>274</v>
      </c>
      <c r="D92" s="172" t="s">
        <v>275</v>
      </c>
      <c r="E92" s="173">
        <v>1</v>
      </c>
      <c r="F92" s="174"/>
      <c r="G92" s="175">
        <f t="shared" si="35"/>
        <v>0</v>
      </c>
      <c r="H92" s="156"/>
      <c r="I92" s="155">
        <f t="shared" si="36"/>
        <v>0</v>
      </c>
      <c r="J92" s="156"/>
      <c r="K92" s="155">
        <f t="shared" si="37"/>
        <v>0</v>
      </c>
      <c r="L92" s="155">
        <v>21</v>
      </c>
      <c r="M92" s="155">
        <f t="shared" si="38"/>
        <v>0</v>
      </c>
      <c r="N92" s="155">
        <v>0</v>
      </c>
      <c r="O92" s="155">
        <f t="shared" si="39"/>
        <v>0</v>
      </c>
      <c r="P92" s="155">
        <v>0</v>
      </c>
      <c r="Q92" s="155">
        <f t="shared" si="40"/>
        <v>0</v>
      </c>
      <c r="R92" s="155"/>
      <c r="S92" s="155" t="s">
        <v>108</v>
      </c>
      <c r="T92" s="155" t="s">
        <v>109</v>
      </c>
      <c r="U92" s="155">
        <v>0</v>
      </c>
      <c r="V92" s="155">
        <f t="shared" si="41"/>
        <v>0</v>
      </c>
      <c r="W92" s="155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276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x14ac:dyDescent="0.2">
      <c r="A93" s="158" t="s">
        <v>103</v>
      </c>
      <c r="B93" s="159" t="s">
        <v>65</v>
      </c>
      <c r="C93" s="177" t="s">
        <v>66</v>
      </c>
      <c r="D93" s="160"/>
      <c r="E93" s="161"/>
      <c r="F93" s="162"/>
      <c r="G93" s="163">
        <f>SUMIF(AG94:AG141,"&lt;&gt;NOR",G94:G141)</f>
        <v>0</v>
      </c>
      <c r="H93" s="157"/>
      <c r="I93" s="157">
        <f>SUM(I94:I141)</f>
        <v>0</v>
      </c>
      <c r="J93" s="157"/>
      <c r="K93" s="157">
        <f>SUM(K94:K141)</f>
        <v>0</v>
      </c>
      <c r="L93" s="157"/>
      <c r="M93" s="157">
        <f>SUM(M94:M141)</f>
        <v>0</v>
      </c>
      <c r="N93" s="157"/>
      <c r="O93" s="157">
        <f>SUM(O94:O141)</f>
        <v>6.0000000000000005E-2</v>
      </c>
      <c r="P93" s="157"/>
      <c r="Q93" s="157">
        <f>SUM(Q94:Q141)</f>
        <v>0</v>
      </c>
      <c r="R93" s="157"/>
      <c r="S93" s="157"/>
      <c r="T93" s="157"/>
      <c r="U93" s="157"/>
      <c r="V93" s="157">
        <f>SUM(V94:V141)</f>
        <v>145.55000000000001</v>
      </c>
      <c r="W93" s="157"/>
      <c r="AG93" t="s">
        <v>104</v>
      </c>
    </row>
    <row r="94" spans="1:60" outlineLevel="1" x14ac:dyDescent="0.2">
      <c r="A94" s="170">
        <v>80</v>
      </c>
      <c r="B94" s="171" t="s">
        <v>277</v>
      </c>
      <c r="C94" s="178" t="s">
        <v>278</v>
      </c>
      <c r="D94" s="172" t="s">
        <v>107</v>
      </c>
      <c r="E94" s="173">
        <v>2</v>
      </c>
      <c r="F94" s="174"/>
      <c r="G94" s="175">
        <f t="shared" ref="G94:G141" si="42">ROUND(E94*F94,2)</f>
        <v>0</v>
      </c>
      <c r="H94" s="156"/>
      <c r="I94" s="155">
        <f t="shared" ref="I94:I141" si="43">ROUND(E94*H94,2)</f>
        <v>0</v>
      </c>
      <c r="J94" s="156"/>
      <c r="K94" s="155">
        <f t="shared" ref="K94:K141" si="44">ROUND(E94*J94,2)</f>
        <v>0</v>
      </c>
      <c r="L94" s="155">
        <v>21</v>
      </c>
      <c r="M94" s="155">
        <f t="shared" ref="M94:M141" si="45">G94*(1+L94/100)</f>
        <v>0</v>
      </c>
      <c r="N94" s="155">
        <v>0</v>
      </c>
      <c r="O94" s="155">
        <f t="shared" ref="O94:O141" si="46">ROUND(E94*N94,2)</f>
        <v>0</v>
      </c>
      <c r="P94" s="155">
        <v>0</v>
      </c>
      <c r="Q94" s="155">
        <f t="shared" ref="Q94:Q141" si="47">ROUND(E94*P94,2)</f>
        <v>0</v>
      </c>
      <c r="R94" s="155"/>
      <c r="S94" s="155" t="s">
        <v>108</v>
      </c>
      <c r="T94" s="155" t="s">
        <v>279</v>
      </c>
      <c r="U94" s="155">
        <v>0</v>
      </c>
      <c r="V94" s="155">
        <f t="shared" ref="V94:V141" si="48">ROUND(E94*U94,2)</f>
        <v>0</v>
      </c>
      <c r="W94" s="155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137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0">
        <v>81</v>
      </c>
      <c r="B95" s="171" t="s">
        <v>280</v>
      </c>
      <c r="C95" s="178" t="s">
        <v>281</v>
      </c>
      <c r="D95" s="172" t="s">
        <v>107</v>
      </c>
      <c r="E95" s="173">
        <v>8</v>
      </c>
      <c r="F95" s="174"/>
      <c r="G95" s="175">
        <f t="shared" si="42"/>
        <v>0</v>
      </c>
      <c r="H95" s="156"/>
      <c r="I95" s="155">
        <f t="shared" si="43"/>
        <v>0</v>
      </c>
      <c r="J95" s="156"/>
      <c r="K95" s="155">
        <f t="shared" si="44"/>
        <v>0</v>
      </c>
      <c r="L95" s="155">
        <v>21</v>
      </c>
      <c r="M95" s="155">
        <f t="shared" si="45"/>
        <v>0</v>
      </c>
      <c r="N95" s="155">
        <v>0</v>
      </c>
      <c r="O95" s="155">
        <f t="shared" si="46"/>
        <v>0</v>
      </c>
      <c r="P95" s="155">
        <v>0</v>
      </c>
      <c r="Q95" s="155">
        <f t="shared" si="47"/>
        <v>0</v>
      </c>
      <c r="R95" s="155"/>
      <c r="S95" s="155" t="s">
        <v>108</v>
      </c>
      <c r="T95" s="155" t="s">
        <v>279</v>
      </c>
      <c r="U95" s="155">
        <v>0</v>
      </c>
      <c r="V95" s="155">
        <f t="shared" si="48"/>
        <v>0</v>
      </c>
      <c r="W95" s="155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137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0">
        <v>82</v>
      </c>
      <c r="B96" s="171" t="s">
        <v>282</v>
      </c>
      <c r="C96" s="178" t="s">
        <v>283</v>
      </c>
      <c r="D96" s="172" t="s">
        <v>107</v>
      </c>
      <c r="E96" s="173">
        <v>2</v>
      </c>
      <c r="F96" s="174"/>
      <c r="G96" s="175">
        <f t="shared" si="42"/>
        <v>0</v>
      </c>
      <c r="H96" s="156"/>
      <c r="I96" s="155">
        <f t="shared" si="43"/>
        <v>0</v>
      </c>
      <c r="J96" s="156"/>
      <c r="K96" s="155">
        <f t="shared" si="44"/>
        <v>0</v>
      </c>
      <c r="L96" s="155">
        <v>21</v>
      </c>
      <c r="M96" s="155">
        <f t="shared" si="45"/>
        <v>0</v>
      </c>
      <c r="N96" s="155">
        <v>0</v>
      </c>
      <c r="O96" s="155">
        <f t="shared" si="46"/>
        <v>0</v>
      </c>
      <c r="P96" s="155">
        <v>0</v>
      </c>
      <c r="Q96" s="155">
        <f t="shared" si="47"/>
        <v>0</v>
      </c>
      <c r="R96" s="155"/>
      <c r="S96" s="155" t="s">
        <v>108</v>
      </c>
      <c r="T96" s="155" t="s">
        <v>279</v>
      </c>
      <c r="U96" s="155">
        <v>0</v>
      </c>
      <c r="V96" s="155">
        <f t="shared" si="48"/>
        <v>0</v>
      </c>
      <c r="W96" s="155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137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0">
        <v>83</v>
      </c>
      <c r="B97" s="171" t="s">
        <v>284</v>
      </c>
      <c r="C97" s="178" t="s">
        <v>285</v>
      </c>
      <c r="D97" s="172" t="s">
        <v>107</v>
      </c>
      <c r="E97" s="173">
        <v>1</v>
      </c>
      <c r="F97" s="174"/>
      <c r="G97" s="175">
        <f t="shared" si="42"/>
        <v>0</v>
      </c>
      <c r="H97" s="156"/>
      <c r="I97" s="155">
        <f t="shared" si="43"/>
        <v>0</v>
      </c>
      <c r="J97" s="156"/>
      <c r="K97" s="155">
        <f t="shared" si="44"/>
        <v>0</v>
      </c>
      <c r="L97" s="155">
        <v>21</v>
      </c>
      <c r="M97" s="155">
        <f t="shared" si="45"/>
        <v>0</v>
      </c>
      <c r="N97" s="155">
        <v>0</v>
      </c>
      <c r="O97" s="155">
        <f t="shared" si="46"/>
        <v>0</v>
      </c>
      <c r="P97" s="155">
        <v>0</v>
      </c>
      <c r="Q97" s="155">
        <f t="shared" si="47"/>
        <v>0</v>
      </c>
      <c r="R97" s="155"/>
      <c r="S97" s="155" t="s">
        <v>108</v>
      </c>
      <c r="T97" s="155" t="s">
        <v>109</v>
      </c>
      <c r="U97" s="155">
        <v>0</v>
      </c>
      <c r="V97" s="155">
        <f t="shared" si="48"/>
        <v>0</v>
      </c>
      <c r="W97" s="155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137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0">
        <v>84</v>
      </c>
      <c r="B98" s="171" t="s">
        <v>286</v>
      </c>
      <c r="C98" s="178" t="s">
        <v>287</v>
      </c>
      <c r="D98" s="172" t="s">
        <v>107</v>
      </c>
      <c r="E98" s="173">
        <v>1</v>
      </c>
      <c r="F98" s="174"/>
      <c r="G98" s="175">
        <f t="shared" si="42"/>
        <v>0</v>
      </c>
      <c r="H98" s="156"/>
      <c r="I98" s="155">
        <f t="shared" si="43"/>
        <v>0</v>
      </c>
      <c r="J98" s="156"/>
      <c r="K98" s="155">
        <f t="shared" si="44"/>
        <v>0</v>
      </c>
      <c r="L98" s="155">
        <v>21</v>
      </c>
      <c r="M98" s="155">
        <f t="shared" si="45"/>
        <v>0</v>
      </c>
      <c r="N98" s="155">
        <v>0</v>
      </c>
      <c r="O98" s="155">
        <f t="shared" si="46"/>
        <v>0</v>
      </c>
      <c r="P98" s="155">
        <v>0</v>
      </c>
      <c r="Q98" s="155">
        <f t="shared" si="47"/>
        <v>0</v>
      </c>
      <c r="R98" s="155"/>
      <c r="S98" s="155" t="s">
        <v>108</v>
      </c>
      <c r="T98" s="155" t="s">
        <v>288</v>
      </c>
      <c r="U98" s="155">
        <v>0</v>
      </c>
      <c r="V98" s="155">
        <f t="shared" si="48"/>
        <v>0</v>
      </c>
      <c r="W98" s="155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137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0">
        <v>85</v>
      </c>
      <c r="B99" s="171" t="s">
        <v>289</v>
      </c>
      <c r="C99" s="178" t="s">
        <v>290</v>
      </c>
      <c r="D99" s="172" t="s">
        <v>107</v>
      </c>
      <c r="E99" s="173">
        <v>3</v>
      </c>
      <c r="F99" s="174"/>
      <c r="G99" s="175">
        <f t="shared" si="42"/>
        <v>0</v>
      </c>
      <c r="H99" s="156"/>
      <c r="I99" s="155">
        <f t="shared" si="43"/>
        <v>0</v>
      </c>
      <c r="J99" s="156"/>
      <c r="K99" s="155">
        <f t="shared" si="44"/>
        <v>0</v>
      </c>
      <c r="L99" s="155">
        <v>21</v>
      </c>
      <c r="M99" s="155">
        <f t="shared" si="45"/>
        <v>0</v>
      </c>
      <c r="N99" s="155">
        <v>0</v>
      </c>
      <c r="O99" s="155">
        <f t="shared" si="46"/>
        <v>0</v>
      </c>
      <c r="P99" s="155">
        <v>0</v>
      </c>
      <c r="Q99" s="155">
        <f t="shared" si="47"/>
        <v>0</v>
      </c>
      <c r="R99" s="155"/>
      <c r="S99" s="155" t="s">
        <v>108</v>
      </c>
      <c r="T99" s="155" t="s">
        <v>279</v>
      </c>
      <c r="U99" s="155">
        <v>0</v>
      </c>
      <c r="V99" s="155">
        <f t="shared" si="48"/>
        <v>0</v>
      </c>
      <c r="W99" s="155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137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0">
        <v>86</v>
      </c>
      <c r="B100" s="171" t="s">
        <v>291</v>
      </c>
      <c r="C100" s="178" t="s">
        <v>292</v>
      </c>
      <c r="D100" s="172" t="s">
        <v>107</v>
      </c>
      <c r="E100" s="173">
        <v>4</v>
      </c>
      <c r="F100" s="174"/>
      <c r="G100" s="175">
        <f t="shared" si="42"/>
        <v>0</v>
      </c>
      <c r="H100" s="156"/>
      <c r="I100" s="155">
        <f t="shared" si="43"/>
        <v>0</v>
      </c>
      <c r="J100" s="156"/>
      <c r="K100" s="155">
        <f t="shared" si="44"/>
        <v>0</v>
      </c>
      <c r="L100" s="155">
        <v>21</v>
      </c>
      <c r="M100" s="155">
        <f t="shared" si="45"/>
        <v>0</v>
      </c>
      <c r="N100" s="155">
        <v>0</v>
      </c>
      <c r="O100" s="155">
        <f t="shared" si="46"/>
        <v>0</v>
      </c>
      <c r="P100" s="155">
        <v>0</v>
      </c>
      <c r="Q100" s="155">
        <f t="shared" si="47"/>
        <v>0</v>
      </c>
      <c r="R100" s="155"/>
      <c r="S100" s="155" t="s">
        <v>108</v>
      </c>
      <c r="T100" s="155" t="s">
        <v>109</v>
      </c>
      <c r="U100" s="155">
        <v>0</v>
      </c>
      <c r="V100" s="155">
        <f t="shared" si="48"/>
        <v>0</v>
      </c>
      <c r="W100" s="155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0">
        <v>87</v>
      </c>
      <c r="B101" s="171" t="s">
        <v>293</v>
      </c>
      <c r="C101" s="178" t="s">
        <v>294</v>
      </c>
      <c r="D101" s="172" t="s">
        <v>107</v>
      </c>
      <c r="E101" s="173">
        <v>4</v>
      </c>
      <c r="F101" s="174"/>
      <c r="G101" s="175">
        <f t="shared" si="42"/>
        <v>0</v>
      </c>
      <c r="H101" s="156"/>
      <c r="I101" s="155">
        <f t="shared" si="43"/>
        <v>0</v>
      </c>
      <c r="J101" s="156"/>
      <c r="K101" s="155">
        <f t="shared" si="44"/>
        <v>0</v>
      </c>
      <c r="L101" s="155">
        <v>21</v>
      </c>
      <c r="M101" s="155">
        <f t="shared" si="45"/>
        <v>0</v>
      </c>
      <c r="N101" s="155">
        <v>0</v>
      </c>
      <c r="O101" s="155">
        <f t="shared" si="46"/>
        <v>0</v>
      </c>
      <c r="P101" s="155">
        <v>0</v>
      </c>
      <c r="Q101" s="155">
        <f t="shared" si="47"/>
        <v>0</v>
      </c>
      <c r="R101" s="155"/>
      <c r="S101" s="155" t="s">
        <v>108</v>
      </c>
      <c r="T101" s="155" t="s">
        <v>295</v>
      </c>
      <c r="U101" s="155">
        <v>0</v>
      </c>
      <c r="V101" s="155">
        <f t="shared" si="48"/>
        <v>0</v>
      </c>
      <c r="W101" s="155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0">
        <v>88</v>
      </c>
      <c r="B102" s="171" t="s">
        <v>296</v>
      </c>
      <c r="C102" s="178" t="s">
        <v>297</v>
      </c>
      <c r="D102" s="172" t="s">
        <v>107</v>
      </c>
      <c r="E102" s="173">
        <v>4</v>
      </c>
      <c r="F102" s="174"/>
      <c r="G102" s="175">
        <f t="shared" si="42"/>
        <v>0</v>
      </c>
      <c r="H102" s="156"/>
      <c r="I102" s="155">
        <f t="shared" si="43"/>
        <v>0</v>
      </c>
      <c r="J102" s="156"/>
      <c r="K102" s="155">
        <f t="shared" si="44"/>
        <v>0</v>
      </c>
      <c r="L102" s="155">
        <v>21</v>
      </c>
      <c r="M102" s="155">
        <f t="shared" si="45"/>
        <v>0</v>
      </c>
      <c r="N102" s="155">
        <v>0</v>
      </c>
      <c r="O102" s="155">
        <f t="shared" si="46"/>
        <v>0</v>
      </c>
      <c r="P102" s="155">
        <v>0</v>
      </c>
      <c r="Q102" s="155">
        <f t="shared" si="47"/>
        <v>0</v>
      </c>
      <c r="R102" s="155"/>
      <c r="S102" s="155" t="s">
        <v>108</v>
      </c>
      <c r="T102" s="155" t="s">
        <v>279</v>
      </c>
      <c r="U102" s="155">
        <v>0</v>
      </c>
      <c r="V102" s="155">
        <f t="shared" si="48"/>
        <v>0</v>
      </c>
      <c r="W102" s="155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137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0">
        <v>89</v>
      </c>
      <c r="B103" s="171" t="s">
        <v>298</v>
      </c>
      <c r="C103" s="178" t="s">
        <v>299</v>
      </c>
      <c r="D103" s="172" t="s">
        <v>107</v>
      </c>
      <c r="E103" s="173">
        <v>1</v>
      </c>
      <c r="F103" s="174"/>
      <c r="G103" s="175">
        <f t="shared" si="42"/>
        <v>0</v>
      </c>
      <c r="H103" s="156"/>
      <c r="I103" s="155">
        <f t="shared" si="43"/>
        <v>0</v>
      </c>
      <c r="J103" s="156"/>
      <c r="K103" s="155">
        <f t="shared" si="44"/>
        <v>0</v>
      </c>
      <c r="L103" s="155">
        <v>21</v>
      </c>
      <c r="M103" s="155">
        <f t="shared" si="45"/>
        <v>0</v>
      </c>
      <c r="N103" s="155">
        <v>5.5100000000000001E-3</v>
      </c>
      <c r="O103" s="155">
        <f t="shared" si="46"/>
        <v>0.01</v>
      </c>
      <c r="P103" s="155">
        <v>0</v>
      </c>
      <c r="Q103" s="155">
        <f t="shared" si="47"/>
        <v>0</v>
      </c>
      <c r="R103" s="155"/>
      <c r="S103" s="155" t="s">
        <v>154</v>
      </c>
      <c r="T103" s="155" t="s">
        <v>109</v>
      </c>
      <c r="U103" s="155">
        <v>1.3540000000000001</v>
      </c>
      <c r="V103" s="155">
        <f t="shared" si="48"/>
        <v>1.35</v>
      </c>
      <c r="W103" s="155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0">
        <v>90</v>
      </c>
      <c r="B104" s="171" t="s">
        <v>300</v>
      </c>
      <c r="C104" s="178" t="s">
        <v>301</v>
      </c>
      <c r="D104" s="172" t="s">
        <v>107</v>
      </c>
      <c r="E104" s="173">
        <v>1</v>
      </c>
      <c r="F104" s="174"/>
      <c r="G104" s="175">
        <f t="shared" si="42"/>
        <v>0</v>
      </c>
      <c r="H104" s="156"/>
      <c r="I104" s="155">
        <f t="shared" si="43"/>
        <v>0</v>
      </c>
      <c r="J104" s="156"/>
      <c r="K104" s="155">
        <f t="shared" si="44"/>
        <v>0</v>
      </c>
      <c r="L104" s="155">
        <v>21</v>
      </c>
      <c r="M104" s="155">
        <f t="shared" si="45"/>
        <v>0</v>
      </c>
      <c r="N104" s="155">
        <v>0</v>
      </c>
      <c r="O104" s="155">
        <f t="shared" si="46"/>
        <v>0</v>
      </c>
      <c r="P104" s="155">
        <v>0</v>
      </c>
      <c r="Q104" s="155">
        <f t="shared" si="47"/>
        <v>0</v>
      </c>
      <c r="R104" s="155"/>
      <c r="S104" s="155" t="s">
        <v>108</v>
      </c>
      <c r="T104" s="155" t="s">
        <v>279</v>
      </c>
      <c r="U104" s="155">
        <v>0</v>
      </c>
      <c r="V104" s="155">
        <f t="shared" si="48"/>
        <v>0</v>
      </c>
      <c r="W104" s="155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0">
        <v>91</v>
      </c>
      <c r="B105" s="171" t="s">
        <v>302</v>
      </c>
      <c r="C105" s="178" t="s">
        <v>303</v>
      </c>
      <c r="D105" s="172" t="s">
        <v>107</v>
      </c>
      <c r="E105" s="173">
        <v>1</v>
      </c>
      <c r="F105" s="174"/>
      <c r="G105" s="175">
        <f t="shared" si="42"/>
        <v>0</v>
      </c>
      <c r="H105" s="156"/>
      <c r="I105" s="155">
        <f t="shared" si="43"/>
        <v>0</v>
      </c>
      <c r="J105" s="156"/>
      <c r="K105" s="155">
        <f t="shared" si="44"/>
        <v>0</v>
      </c>
      <c r="L105" s="155">
        <v>21</v>
      </c>
      <c r="M105" s="155">
        <f t="shared" si="45"/>
        <v>0</v>
      </c>
      <c r="N105" s="155">
        <v>0</v>
      </c>
      <c r="O105" s="155">
        <f t="shared" si="46"/>
        <v>0</v>
      </c>
      <c r="P105" s="155">
        <v>0</v>
      </c>
      <c r="Q105" s="155">
        <f t="shared" si="47"/>
        <v>0</v>
      </c>
      <c r="R105" s="155"/>
      <c r="S105" s="155" t="s">
        <v>154</v>
      </c>
      <c r="T105" s="155" t="s">
        <v>109</v>
      </c>
      <c r="U105" s="155">
        <v>0.31817000000000001</v>
      </c>
      <c r="V105" s="155">
        <f t="shared" si="48"/>
        <v>0.32</v>
      </c>
      <c r="W105" s="155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137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0">
        <v>92</v>
      </c>
      <c r="B106" s="171" t="s">
        <v>304</v>
      </c>
      <c r="C106" s="178" t="s">
        <v>305</v>
      </c>
      <c r="D106" s="172" t="s">
        <v>107</v>
      </c>
      <c r="E106" s="173">
        <v>1</v>
      </c>
      <c r="F106" s="174"/>
      <c r="G106" s="175">
        <f t="shared" si="42"/>
        <v>0</v>
      </c>
      <c r="H106" s="156"/>
      <c r="I106" s="155">
        <f t="shared" si="43"/>
        <v>0</v>
      </c>
      <c r="J106" s="156"/>
      <c r="K106" s="155">
        <f t="shared" si="44"/>
        <v>0</v>
      </c>
      <c r="L106" s="155">
        <v>21</v>
      </c>
      <c r="M106" s="155">
        <f t="shared" si="45"/>
        <v>0</v>
      </c>
      <c r="N106" s="155">
        <v>0</v>
      </c>
      <c r="O106" s="155">
        <f t="shared" si="46"/>
        <v>0</v>
      </c>
      <c r="P106" s="155">
        <v>0</v>
      </c>
      <c r="Q106" s="155">
        <f t="shared" si="47"/>
        <v>0</v>
      </c>
      <c r="R106" s="155"/>
      <c r="S106" s="155" t="s">
        <v>108</v>
      </c>
      <c r="T106" s="155" t="s">
        <v>279</v>
      </c>
      <c r="U106" s="155">
        <v>0</v>
      </c>
      <c r="V106" s="155">
        <f t="shared" si="48"/>
        <v>0</v>
      </c>
      <c r="W106" s="155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0">
        <v>93</v>
      </c>
      <c r="B107" s="171" t="s">
        <v>306</v>
      </c>
      <c r="C107" s="178" t="s">
        <v>307</v>
      </c>
      <c r="D107" s="172" t="s">
        <v>107</v>
      </c>
      <c r="E107" s="173">
        <v>3</v>
      </c>
      <c r="F107" s="174"/>
      <c r="G107" s="175">
        <f t="shared" si="42"/>
        <v>0</v>
      </c>
      <c r="H107" s="156"/>
      <c r="I107" s="155">
        <f t="shared" si="43"/>
        <v>0</v>
      </c>
      <c r="J107" s="156"/>
      <c r="K107" s="155">
        <f t="shared" si="44"/>
        <v>0</v>
      </c>
      <c r="L107" s="155">
        <v>21</v>
      </c>
      <c r="M107" s="155">
        <f t="shared" si="45"/>
        <v>0</v>
      </c>
      <c r="N107" s="155">
        <v>0</v>
      </c>
      <c r="O107" s="155">
        <f t="shared" si="46"/>
        <v>0</v>
      </c>
      <c r="P107" s="155">
        <v>0</v>
      </c>
      <c r="Q107" s="155">
        <f t="shared" si="47"/>
        <v>0</v>
      </c>
      <c r="R107" s="155"/>
      <c r="S107" s="155" t="s">
        <v>154</v>
      </c>
      <c r="T107" s="155" t="s">
        <v>109</v>
      </c>
      <c r="U107" s="155">
        <v>0.50632999999999995</v>
      </c>
      <c r="V107" s="155">
        <f t="shared" si="48"/>
        <v>1.52</v>
      </c>
      <c r="W107" s="155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137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0">
        <v>94</v>
      </c>
      <c r="B108" s="171" t="s">
        <v>308</v>
      </c>
      <c r="C108" s="178" t="s">
        <v>309</v>
      </c>
      <c r="D108" s="172" t="s">
        <v>107</v>
      </c>
      <c r="E108" s="173">
        <v>1</v>
      </c>
      <c r="F108" s="174"/>
      <c r="G108" s="175">
        <f t="shared" si="42"/>
        <v>0</v>
      </c>
      <c r="H108" s="156"/>
      <c r="I108" s="155">
        <f t="shared" si="43"/>
        <v>0</v>
      </c>
      <c r="J108" s="156"/>
      <c r="K108" s="155">
        <f t="shared" si="44"/>
        <v>0</v>
      </c>
      <c r="L108" s="155">
        <v>21</v>
      </c>
      <c r="M108" s="155">
        <f t="shared" si="45"/>
        <v>0</v>
      </c>
      <c r="N108" s="155">
        <v>0</v>
      </c>
      <c r="O108" s="155">
        <f t="shared" si="46"/>
        <v>0</v>
      </c>
      <c r="P108" s="155">
        <v>0</v>
      </c>
      <c r="Q108" s="155">
        <f t="shared" si="47"/>
        <v>0</v>
      </c>
      <c r="R108" s="155"/>
      <c r="S108" s="155" t="s">
        <v>108</v>
      </c>
      <c r="T108" s="155" t="s">
        <v>295</v>
      </c>
      <c r="U108" s="155">
        <v>0</v>
      </c>
      <c r="V108" s="155">
        <f t="shared" si="48"/>
        <v>0</v>
      </c>
      <c r="W108" s="155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0">
        <v>95</v>
      </c>
      <c r="B109" s="171" t="s">
        <v>310</v>
      </c>
      <c r="C109" s="178" t="s">
        <v>311</v>
      </c>
      <c r="D109" s="172" t="s">
        <v>107</v>
      </c>
      <c r="E109" s="173">
        <v>4</v>
      </c>
      <c r="F109" s="174"/>
      <c r="G109" s="175">
        <f t="shared" si="42"/>
        <v>0</v>
      </c>
      <c r="H109" s="156"/>
      <c r="I109" s="155">
        <f t="shared" si="43"/>
        <v>0</v>
      </c>
      <c r="J109" s="156"/>
      <c r="K109" s="155">
        <f t="shared" si="44"/>
        <v>0</v>
      </c>
      <c r="L109" s="155">
        <v>21</v>
      </c>
      <c r="M109" s="155">
        <f t="shared" si="45"/>
        <v>0</v>
      </c>
      <c r="N109" s="155">
        <v>0</v>
      </c>
      <c r="O109" s="155">
        <f t="shared" si="46"/>
        <v>0</v>
      </c>
      <c r="P109" s="155">
        <v>0</v>
      </c>
      <c r="Q109" s="155">
        <f t="shared" si="47"/>
        <v>0</v>
      </c>
      <c r="R109" s="155"/>
      <c r="S109" s="155" t="s">
        <v>108</v>
      </c>
      <c r="T109" s="155" t="s">
        <v>109</v>
      </c>
      <c r="U109" s="155">
        <v>0</v>
      </c>
      <c r="V109" s="155">
        <f t="shared" si="48"/>
        <v>0</v>
      </c>
      <c r="W109" s="155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0">
        <v>96</v>
      </c>
      <c r="B110" s="171" t="s">
        <v>312</v>
      </c>
      <c r="C110" s="178" t="s">
        <v>313</v>
      </c>
      <c r="D110" s="172" t="s">
        <v>107</v>
      </c>
      <c r="E110" s="173">
        <v>15</v>
      </c>
      <c r="F110" s="174"/>
      <c r="G110" s="175">
        <f t="shared" si="42"/>
        <v>0</v>
      </c>
      <c r="H110" s="156"/>
      <c r="I110" s="155">
        <f t="shared" si="43"/>
        <v>0</v>
      </c>
      <c r="J110" s="156"/>
      <c r="K110" s="155">
        <f t="shared" si="44"/>
        <v>0</v>
      </c>
      <c r="L110" s="155">
        <v>21</v>
      </c>
      <c r="M110" s="155">
        <f t="shared" si="45"/>
        <v>0</v>
      </c>
      <c r="N110" s="155">
        <v>0</v>
      </c>
      <c r="O110" s="155">
        <f t="shared" si="46"/>
        <v>0</v>
      </c>
      <c r="P110" s="155">
        <v>0</v>
      </c>
      <c r="Q110" s="155">
        <f t="shared" si="47"/>
        <v>0</v>
      </c>
      <c r="R110" s="155"/>
      <c r="S110" s="155" t="s">
        <v>314</v>
      </c>
      <c r="T110" s="155" t="s">
        <v>109</v>
      </c>
      <c r="U110" s="155">
        <v>0</v>
      </c>
      <c r="V110" s="155">
        <f t="shared" si="48"/>
        <v>0</v>
      </c>
      <c r="W110" s="155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0">
        <v>97</v>
      </c>
      <c r="B111" s="171" t="s">
        <v>315</v>
      </c>
      <c r="C111" s="178" t="s">
        <v>316</v>
      </c>
      <c r="D111" s="172" t="s">
        <v>107</v>
      </c>
      <c r="E111" s="173">
        <v>17</v>
      </c>
      <c r="F111" s="174"/>
      <c r="G111" s="175">
        <f t="shared" si="42"/>
        <v>0</v>
      </c>
      <c r="H111" s="156"/>
      <c r="I111" s="155">
        <f t="shared" si="43"/>
        <v>0</v>
      </c>
      <c r="J111" s="156"/>
      <c r="K111" s="155">
        <f t="shared" si="44"/>
        <v>0</v>
      </c>
      <c r="L111" s="155">
        <v>21</v>
      </c>
      <c r="M111" s="155">
        <f t="shared" si="45"/>
        <v>0</v>
      </c>
      <c r="N111" s="155">
        <v>0</v>
      </c>
      <c r="O111" s="155">
        <f t="shared" si="46"/>
        <v>0</v>
      </c>
      <c r="P111" s="155">
        <v>0</v>
      </c>
      <c r="Q111" s="155">
        <f t="shared" si="47"/>
        <v>0</v>
      </c>
      <c r="R111" s="155"/>
      <c r="S111" s="155" t="s">
        <v>314</v>
      </c>
      <c r="T111" s="155" t="s">
        <v>109</v>
      </c>
      <c r="U111" s="155">
        <v>0</v>
      </c>
      <c r="V111" s="155">
        <f t="shared" si="48"/>
        <v>0</v>
      </c>
      <c r="W111" s="155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0">
        <v>98</v>
      </c>
      <c r="B112" s="171" t="s">
        <v>317</v>
      </c>
      <c r="C112" s="178" t="s">
        <v>318</v>
      </c>
      <c r="D112" s="172" t="s">
        <v>107</v>
      </c>
      <c r="E112" s="173">
        <v>1</v>
      </c>
      <c r="F112" s="174"/>
      <c r="G112" s="175">
        <f t="shared" si="42"/>
        <v>0</v>
      </c>
      <c r="H112" s="156"/>
      <c r="I112" s="155">
        <f t="shared" si="43"/>
        <v>0</v>
      </c>
      <c r="J112" s="156"/>
      <c r="K112" s="155">
        <f t="shared" si="44"/>
        <v>0</v>
      </c>
      <c r="L112" s="155">
        <v>21</v>
      </c>
      <c r="M112" s="155">
        <f t="shared" si="45"/>
        <v>0</v>
      </c>
      <c r="N112" s="155">
        <v>0</v>
      </c>
      <c r="O112" s="155">
        <f t="shared" si="46"/>
        <v>0</v>
      </c>
      <c r="P112" s="155">
        <v>0</v>
      </c>
      <c r="Q112" s="155">
        <f t="shared" si="47"/>
        <v>0</v>
      </c>
      <c r="R112" s="155"/>
      <c r="S112" s="155" t="s">
        <v>314</v>
      </c>
      <c r="T112" s="155" t="s">
        <v>109</v>
      </c>
      <c r="U112" s="155">
        <v>0</v>
      </c>
      <c r="V112" s="155">
        <f t="shared" si="48"/>
        <v>0</v>
      </c>
      <c r="W112" s="155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70">
        <v>99</v>
      </c>
      <c r="B113" s="171" t="s">
        <v>319</v>
      </c>
      <c r="C113" s="178" t="s">
        <v>320</v>
      </c>
      <c r="D113" s="172" t="s">
        <v>107</v>
      </c>
      <c r="E113" s="173">
        <v>15</v>
      </c>
      <c r="F113" s="174"/>
      <c r="G113" s="175">
        <f t="shared" si="42"/>
        <v>0</v>
      </c>
      <c r="H113" s="156"/>
      <c r="I113" s="155">
        <f t="shared" si="43"/>
        <v>0</v>
      </c>
      <c r="J113" s="156"/>
      <c r="K113" s="155">
        <f t="shared" si="44"/>
        <v>0</v>
      </c>
      <c r="L113" s="155">
        <v>21</v>
      </c>
      <c r="M113" s="155">
        <f t="shared" si="45"/>
        <v>0</v>
      </c>
      <c r="N113" s="155">
        <v>0</v>
      </c>
      <c r="O113" s="155">
        <f t="shared" si="46"/>
        <v>0</v>
      </c>
      <c r="P113" s="155">
        <v>0</v>
      </c>
      <c r="Q113" s="155">
        <f t="shared" si="47"/>
        <v>0</v>
      </c>
      <c r="R113" s="155"/>
      <c r="S113" s="155" t="s">
        <v>154</v>
      </c>
      <c r="T113" s="155" t="s">
        <v>109</v>
      </c>
      <c r="U113" s="155">
        <v>0.34782999999999997</v>
      </c>
      <c r="V113" s="155">
        <f t="shared" si="48"/>
        <v>5.22</v>
      </c>
      <c r="W113" s="155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137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0">
        <v>100</v>
      </c>
      <c r="B114" s="171" t="s">
        <v>321</v>
      </c>
      <c r="C114" s="178" t="s">
        <v>322</v>
      </c>
      <c r="D114" s="172" t="s">
        <v>107</v>
      </c>
      <c r="E114" s="173">
        <v>4</v>
      </c>
      <c r="F114" s="174"/>
      <c r="G114" s="175">
        <f t="shared" si="42"/>
        <v>0</v>
      </c>
      <c r="H114" s="156"/>
      <c r="I114" s="155">
        <f t="shared" si="43"/>
        <v>0</v>
      </c>
      <c r="J114" s="156"/>
      <c r="K114" s="155">
        <f t="shared" si="44"/>
        <v>0</v>
      </c>
      <c r="L114" s="155">
        <v>21</v>
      </c>
      <c r="M114" s="155">
        <f t="shared" si="45"/>
        <v>0</v>
      </c>
      <c r="N114" s="155">
        <v>0</v>
      </c>
      <c r="O114" s="155">
        <f t="shared" si="46"/>
        <v>0</v>
      </c>
      <c r="P114" s="155">
        <v>0</v>
      </c>
      <c r="Q114" s="155">
        <f t="shared" si="47"/>
        <v>0</v>
      </c>
      <c r="R114" s="155"/>
      <c r="S114" s="155" t="s">
        <v>154</v>
      </c>
      <c r="T114" s="155" t="s">
        <v>109</v>
      </c>
      <c r="U114" s="155">
        <v>0.13750000000000001</v>
      </c>
      <c r="V114" s="155">
        <f t="shared" si="48"/>
        <v>0.55000000000000004</v>
      </c>
      <c r="W114" s="155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137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0">
        <v>101</v>
      </c>
      <c r="B115" s="171" t="s">
        <v>323</v>
      </c>
      <c r="C115" s="178" t="s">
        <v>324</v>
      </c>
      <c r="D115" s="172" t="s">
        <v>115</v>
      </c>
      <c r="E115" s="173">
        <v>185</v>
      </c>
      <c r="F115" s="174"/>
      <c r="G115" s="175">
        <f t="shared" si="42"/>
        <v>0</v>
      </c>
      <c r="H115" s="156"/>
      <c r="I115" s="155">
        <f t="shared" si="43"/>
        <v>0</v>
      </c>
      <c r="J115" s="156"/>
      <c r="K115" s="155">
        <f t="shared" si="44"/>
        <v>0</v>
      </c>
      <c r="L115" s="155">
        <v>21</v>
      </c>
      <c r="M115" s="155">
        <f t="shared" si="45"/>
        <v>0</v>
      </c>
      <c r="N115" s="155">
        <v>0</v>
      </c>
      <c r="O115" s="155">
        <f t="shared" si="46"/>
        <v>0</v>
      </c>
      <c r="P115" s="155">
        <v>0</v>
      </c>
      <c r="Q115" s="155">
        <f t="shared" si="47"/>
        <v>0</v>
      </c>
      <c r="R115" s="155"/>
      <c r="S115" s="155" t="s">
        <v>154</v>
      </c>
      <c r="T115" s="155" t="s">
        <v>154</v>
      </c>
      <c r="U115" s="155">
        <v>4.6330000000000003E-2</v>
      </c>
      <c r="V115" s="155">
        <f t="shared" si="48"/>
        <v>8.57</v>
      </c>
      <c r="W115" s="155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0">
        <v>102</v>
      </c>
      <c r="B116" s="171" t="s">
        <v>325</v>
      </c>
      <c r="C116" s="178" t="s">
        <v>326</v>
      </c>
      <c r="D116" s="172" t="s">
        <v>115</v>
      </c>
      <c r="E116" s="173">
        <v>205</v>
      </c>
      <c r="F116" s="174"/>
      <c r="G116" s="175">
        <f t="shared" si="42"/>
        <v>0</v>
      </c>
      <c r="H116" s="156"/>
      <c r="I116" s="155">
        <f t="shared" si="43"/>
        <v>0</v>
      </c>
      <c r="J116" s="156"/>
      <c r="K116" s="155">
        <f t="shared" si="44"/>
        <v>0</v>
      </c>
      <c r="L116" s="155">
        <v>21</v>
      </c>
      <c r="M116" s="155">
        <f t="shared" si="45"/>
        <v>0</v>
      </c>
      <c r="N116" s="155">
        <v>0</v>
      </c>
      <c r="O116" s="155">
        <f t="shared" si="46"/>
        <v>0</v>
      </c>
      <c r="P116" s="155">
        <v>0</v>
      </c>
      <c r="Q116" s="155">
        <f t="shared" si="47"/>
        <v>0</v>
      </c>
      <c r="R116" s="155"/>
      <c r="S116" s="155" t="s">
        <v>154</v>
      </c>
      <c r="T116" s="155" t="s">
        <v>154</v>
      </c>
      <c r="U116" s="155">
        <v>4.6330000000000003E-2</v>
      </c>
      <c r="V116" s="155">
        <f t="shared" si="48"/>
        <v>9.5</v>
      </c>
      <c r="W116" s="155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137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0">
        <v>103</v>
      </c>
      <c r="B117" s="171" t="s">
        <v>327</v>
      </c>
      <c r="C117" s="178" t="s">
        <v>328</v>
      </c>
      <c r="D117" s="172" t="s">
        <v>115</v>
      </c>
      <c r="E117" s="173">
        <v>63</v>
      </c>
      <c r="F117" s="174"/>
      <c r="G117" s="175">
        <f t="shared" si="42"/>
        <v>0</v>
      </c>
      <c r="H117" s="156"/>
      <c r="I117" s="155">
        <f t="shared" si="43"/>
        <v>0</v>
      </c>
      <c r="J117" s="156"/>
      <c r="K117" s="155">
        <f t="shared" si="44"/>
        <v>0</v>
      </c>
      <c r="L117" s="155">
        <v>21</v>
      </c>
      <c r="M117" s="155">
        <f t="shared" si="45"/>
        <v>0</v>
      </c>
      <c r="N117" s="155">
        <v>0</v>
      </c>
      <c r="O117" s="155">
        <f t="shared" si="46"/>
        <v>0</v>
      </c>
      <c r="P117" s="155">
        <v>0</v>
      </c>
      <c r="Q117" s="155">
        <f t="shared" si="47"/>
        <v>0</v>
      </c>
      <c r="R117" s="155"/>
      <c r="S117" s="155" t="s">
        <v>154</v>
      </c>
      <c r="T117" s="155" t="s">
        <v>154</v>
      </c>
      <c r="U117" s="155">
        <v>4.6330000000000003E-2</v>
      </c>
      <c r="V117" s="155">
        <f t="shared" si="48"/>
        <v>2.92</v>
      </c>
      <c r="W117" s="155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137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0">
        <v>104</v>
      </c>
      <c r="B118" s="171" t="s">
        <v>329</v>
      </c>
      <c r="C118" s="178" t="s">
        <v>330</v>
      </c>
      <c r="D118" s="172" t="s">
        <v>115</v>
      </c>
      <c r="E118" s="173">
        <v>10</v>
      </c>
      <c r="F118" s="174"/>
      <c r="G118" s="175">
        <f t="shared" si="42"/>
        <v>0</v>
      </c>
      <c r="H118" s="156"/>
      <c r="I118" s="155">
        <f t="shared" si="43"/>
        <v>0</v>
      </c>
      <c r="J118" s="156"/>
      <c r="K118" s="155">
        <f t="shared" si="44"/>
        <v>0</v>
      </c>
      <c r="L118" s="155">
        <v>21</v>
      </c>
      <c r="M118" s="155">
        <f t="shared" si="45"/>
        <v>0</v>
      </c>
      <c r="N118" s="155">
        <v>0</v>
      </c>
      <c r="O118" s="155">
        <f t="shared" si="46"/>
        <v>0</v>
      </c>
      <c r="P118" s="155">
        <v>0</v>
      </c>
      <c r="Q118" s="155">
        <f t="shared" si="47"/>
        <v>0</v>
      </c>
      <c r="R118" s="155"/>
      <c r="S118" s="155" t="s">
        <v>108</v>
      </c>
      <c r="T118" s="155" t="s">
        <v>331</v>
      </c>
      <c r="U118" s="155">
        <v>0.1595</v>
      </c>
      <c r="V118" s="155">
        <f t="shared" si="48"/>
        <v>1.6</v>
      </c>
      <c r="W118" s="155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0">
        <v>105</v>
      </c>
      <c r="B119" s="171" t="s">
        <v>332</v>
      </c>
      <c r="C119" s="178" t="s">
        <v>333</v>
      </c>
      <c r="D119" s="172" t="s">
        <v>115</v>
      </c>
      <c r="E119" s="173">
        <v>95</v>
      </c>
      <c r="F119" s="174"/>
      <c r="G119" s="175">
        <f t="shared" si="42"/>
        <v>0</v>
      </c>
      <c r="H119" s="156"/>
      <c r="I119" s="155">
        <f t="shared" si="43"/>
        <v>0</v>
      </c>
      <c r="J119" s="156"/>
      <c r="K119" s="155">
        <f t="shared" si="44"/>
        <v>0</v>
      </c>
      <c r="L119" s="155">
        <v>21</v>
      </c>
      <c r="M119" s="155">
        <f t="shared" si="45"/>
        <v>0</v>
      </c>
      <c r="N119" s="155">
        <v>0</v>
      </c>
      <c r="O119" s="155">
        <f t="shared" si="46"/>
        <v>0</v>
      </c>
      <c r="P119" s="155">
        <v>0</v>
      </c>
      <c r="Q119" s="155">
        <f t="shared" si="47"/>
        <v>0</v>
      </c>
      <c r="R119" s="155"/>
      <c r="S119" s="155" t="s">
        <v>154</v>
      </c>
      <c r="T119" s="155" t="s">
        <v>154</v>
      </c>
      <c r="U119" s="155">
        <v>5.0959999999999998E-2</v>
      </c>
      <c r="V119" s="155">
        <f t="shared" si="48"/>
        <v>4.84</v>
      </c>
      <c r="W119" s="155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137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0">
        <v>106</v>
      </c>
      <c r="B120" s="171" t="s">
        <v>334</v>
      </c>
      <c r="C120" s="178" t="s">
        <v>335</v>
      </c>
      <c r="D120" s="172" t="s">
        <v>115</v>
      </c>
      <c r="E120" s="173">
        <v>199</v>
      </c>
      <c r="F120" s="174"/>
      <c r="G120" s="175">
        <f t="shared" si="42"/>
        <v>0</v>
      </c>
      <c r="H120" s="156"/>
      <c r="I120" s="155">
        <f t="shared" si="43"/>
        <v>0</v>
      </c>
      <c r="J120" s="156"/>
      <c r="K120" s="155">
        <f t="shared" si="44"/>
        <v>0</v>
      </c>
      <c r="L120" s="155">
        <v>21</v>
      </c>
      <c r="M120" s="155">
        <f t="shared" si="45"/>
        <v>0</v>
      </c>
      <c r="N120" s="155">
        <v>0</v>
      </c>
      <c r="O120" s="155">
        <f t="shared" si="46"/>
        <v>0</v>
      </c>
      <c r="P120" s="155">
        <v>0</v>
      </c>
      <c r="Q120" s="155">
        <f t="shared" si="47"/>
        <v>0</v>
      </c>
      <c r="R120" s="155"/>
      <c r="S120" s="155" t="s">
        <v>154</v>
      </c>
      <c r="T120" s="155" t="s">
        <v>154</v>
      </c>
      <c r="U120" s="155">
        <v>5.7939999999999998E-2</v>
      </c>
      <c r="V120" s="155">
        <f t="shared" si="48"/>
        <v>11.53</v>
      </c>
      <c r="W120" s="155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0">
        <v>107</v>
      </c>
      <c r="B121" s="171" t="s">
        <v>336</v>
      </c>
      <c r="C121" s="178" t="s">
        <v>337</v>
      </c>
      <c r="D121" s="172" t="s">
        <v>115</v>
      </c>
      <c r="E121" s="173">
        <v>92</v>
      </c>
      <c r="F121" s="174"/>
      <c r="G121" s="175">
        <f t="shared" si="42"/>
        <v>0</v>
      </c>
      <c r="H121" s="156"/>
      <c r="I121" s="155">
        <f t="shared" si="43"/>
        <v>0</v>
      </c>
      <c r="J121" s="156"/>
      <c r="K121" s="155">
        <f t="shared" si="44"/>
        <v>0</v>
      </c>
      <c r="L121" s="155">
        <v>21</v>
      </c>
      <c r="M121" s="155">
        <f t="shared" si="45"/>
        <v>0</v>
      </c>
      <c r="N121" s="155">
        <v>0</v>
      </c>
      <c r="O121" s="155">
        <f t="shared" si="46"/>
        <v>0</v>
      </c>
      <c r="P121" s="155">
        <v>0</v>
      </c>
      <c r="Q121" s="155">
        <f t="shared" si="47"/>
        <v>0</v>
      </c>
      <c r="R121" s="155"/>
      <c r="S121" s="155" t="s">
        <v>154</v>
      </c>
      <c r="T121" s="155" t="s">
        <v>154</v>
      </c>
      <c r="U121" s="155">
        <v>6.2509999999999996E-2</v>
      </c>
      <c r="V121" s="155">
        <f t="shared" si="48"/>
        <v>5.75</v>
      </c>
      <c r="W121" s="155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0">
        <v>108</v>
      </c>
      <c r="B122" s="171" t="s">
        <v>338</v>
      </c>
      <c r="C122" s="178" t="s">
        <v>339</v>
      </c>
      <c r="D122" s="172" t="s">
        <v>115</v>
      </c>
      <c r="E122" s="173">
        <v>32</v>
      </c>
      <c r="F122" s="174"/>
      <c r="G122" s="175">
        <f t="shared" si="42"/>
        <v>0</v>
      </c>
      <c r="H122" s="156"/>
      <c r="I122" s="155">
        <f t="shared" si="43"/>
        <v>0</v>
      </c>
      <c r="J122" s="156"/>
      <c r="K122" s="155">
        <f t="shared" si="44"/>
        <v>0</v>
      </c>
      <c r="L122" s="155">
        <v>21</v>
      </c>
      <c r="M122" s="155">
        <f t="shared" si="45"/>
        <v>0</v>
      </c>
      <c r="N122" s="155">
        <v>0</v>
      </c>
      <c r="O122" s="155">
        <f t="shared" si="46"/>
        <v>0</v>
      </c>
      <c r="P122" s="155">
        <v>0</v>
      </c>
      <c r="Q122" s="155">
        <f t="shared" si="47"/>
        <v>0</v>
      </c>
      <c r="R122" s="155"/>
      <c r="S122" s="155" t="s">
        <v>154</v>
      </c>
      <c r="T122" s="155" t="s">
        <v>331</v>
      </c>
      <c r="U122" s="155">
        <v>9.4E-2</v>
      </c>
      <c r="V122" s="155">
        <f t="shared" si="48"/>
        <v>3.01</v>
      </c>
      <c r="W122" s="155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0">
        <v>109</v>
      </c>
      <c r="B123" s="171" t="s">
        <v>340</v>
      </c>
      <c r="C123" s="178" t="s">
        <v>341</v>
      </c>
      <c r="D123" s="172" t="s">
        <v>115</v>
      </c>
      <c r="E123" s="173">
        <v>45</v>
      </c>
      <c r="F123" s="174"/>
      <c r="G123" s="175">
        <f t="shared" si="42"/>
        <v>0</v>
      </c>
      <c r="H123" s="156"/>
      <c r="I123" s="155">
        <f t="shared" si="43"/>
        <v>0</v>
      </c>
      <c r="J123" s="156"/>
      <c r="K123" s="155">
        <f t="shared" si="44"/>
        <v>0</v>
      </c>
      <c r="L123" s="155">
        <v>21</v>
      </c>
      <c r="M123" s="155">
        <f t="shared" si="45"/>
        <v>0</v>
      </c>
      <c r="N123" s="155">
        <v>0</v>
      </c>
      <c r="O123" s="155">
        <f t="shared" si="46"/>
        <v>0</v>
      </c>
      <c r="P123" s="155">
        <v>0</v>
      </c>
      <c r="Q123" s="155">
        <f t="shared" si="47"/>
        <v>0</v>
      </c>
      <c r="R123" s="155"/>
      <c r="S123" s="155" t="s">
        <v>154</v>
      </c>
      <c r="T123" s="155" t="s">
        <v>331</v>
      </c>
      <c r="U123" s="155">
        <v>8.2170000000000007E-2</v>
      </c>
      <c r="V123" s="155">
        <f t="shared" si="48"/>
        <v>3.7</v>
      </c>
      <c r="W123" s="155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0">
        <v>110</v>
      </c>
      <c r="B124" s="171" t="s">
        <v>342</v>
      </c>
      <c r="C124" s="178" t="s">
        <v>343</v>
      </c>
      <c r="D124" s="172" t="s">
        <v>115</v>
      </c>
      <c r="E124" s="173">
        <v>35</v>
      </c>
      <c r="F124" s="174"/>
      <c r="G124" s="175">
        <f t="shared" si="42"/>
        <v>0</v>
      </c>
      <c r="H124" s="156"/>
      <c r="I124" s="155">
        <f t="shared" si="43"/>
        <v>0</v>
      </c>
      <c r="J124" s="156"/>
      <c r="K124" s="155">
        <f t="shared" si="44"/>
        <v>0</v>
      </c>
      <c r="L124" s="155">
        <v>21</v>
      </c>
      <c r="M124" s="155">
        <f t="shared" si="45"/>
        <v>0</v>
      </c>
      <c r="N124" s="155">
        <v>0</v>
      </c>
      <c r="O124" s="155">
        <f t="shared" si="46"/>
        <v>0</v>
      </c>
      <c r="P124" s="155">
        <v>0</v>
      </c>
      <c r="Q124" s="155">
        <f t="shared" si="47"/>
        <v>0</v>
      </c>
      <c r="R124" s="155"/>
      <c r="S124" s="155" t="s">
        <v>154</v>
      </c>
      <c r="T124" s="155" t="s">
        <v>154</v>
      </c>
      <c r="U124" s="155">
        <v>9.0670000000000001E-2</v>
      </c>
      <c r="V124" s="155">
        <f t="shared" si="48"/>
        <v>3.17</v>
      </c>
      <c r="W124" s="155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0">
        <v>111</v>
      </c>
      <c r="B125" s="171" t="s">
        <v>344</v>
      </c>
      <c r="C125" s="178" t="s">
        <v>345</v>
      </c>
      <c r="D125" s="172" t="s">
        <v>115</v>
      </c>
      <c r="E125" s="173">
        <v>95</v>
      </c>
      <c r="F125" s="174"/>
      <c r="G125" s="175">
        <f t="shared" si="42"/>
        <v>0</v>
      </c>
      <c r="H125" s="156"/>
      <c r="I125" s="155">
        <f t="shared" si="43"/>
        <v>0</v>
      </c>
      <c r="J125" s="156"/>
      <c r="K125" s="155">
        <f t="shared" si="44"/>
        <v>0</v>
      </c>
      <c r="L125" s="155">
        <v>21</v>
      </c>
      <c r="M125" s="155">
        <f t="shared" si="45"/>
        <v>0</v>
      </c>
      <c r="N125" s="155">
        <v>0</v>
      </c>
      <c r="O125" s="155">
        <f t="shared" si="46"/>
        <v>0</v>
      </c>
      <c r="P125" s="155">
        <v>0</v>
      </c>
      <c r="Q125" s="155">
        <f t="shared" si="47"/>
        <v>0</v>
      </c>
      <c r="R125" s="155"/>
      <c r="S125" s="155" t="s">
        <v>154</v>
      </c>
      <c r="T125" s="155" t="s">
        <v>154</v>
      </c>
      <c r="U125" s="155">
        <v>0.1</v>
      </c>
      <c r="V125" s="155">
        <f t="shared" si="48"/>
        <v>9.5</v>
      </c>
      <c r="W125" s="155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0">
        <v>112</v>
      </c>
      <c r="B126" s="171" t="s">
        <v>346</v>
      </c>
      <c r="C126" s="178" t="s">
        <v>347</v>
      </c>
      <c r="D126" s="172" t="s">
        <v>115</v>
      </c>
      <c r="E126" s="173">
        <v>12</v>
      </c>
      <c r="F126" s="174"/>
      <c r="G126" s="175">
        <f t="shared" si="42"/>
        <v>0</v>
      </c>
      <c r="H126" s="156"/>
      <c r="I126" s="155">
        <f t="shared" si="43"/>
        <v>0</v>
      </c>
      <c r="J126" s="156"/>
      <c r="K126" s="155">
        <f t="shared" si="44"/>
        <v>0</v>
      </c>
      <c r="L126" s="155">
        <v>21</v>
      </c>
      <c r="M126" s="155">
        <f t="shared" si="45"/>
        <v>0</v>
      </c>
      <c r="N126" s="155">
        <v>0</v>
      </c>
      <c r="O126" s="155">
        <f t="shared" si="46"/>
        <v>0</v>
      </c>
      <c r="P126" s="155">
        <v>0</v>
      </c>
      <c r="Q126" s="155">
        <f t="shared" si="47"/>
        <v>0</v>
      </c>
      <c r="R126" s="155"/>
      <c r="S126" s="155" t="s">
        <v>108</v>
      </c>
      <c r="T126" s="155" t="s">
        <v>154</v>
      </c>
      <c r="U126" s="155">
        <v>0.1</v>
      </c>
      <c r="V126" s="155">
        <f t="shared" si="48"/>
        <v>1.2</v>
      </c>
      <c r="W126" s="155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0">
        <v>113</v>
      </c>
      <c r="B127" s="171" t="s">
        <v>348</v>
      </c>
      <c r="C127" s="178" t="s">
        <v>349</v>
      </c>
      <c r="D127" s="172" t="s">
        <v>107</v>
      </c>
      <c r="E127" s="173">
        <v>20</v>
      </c>
      <c r="F127" s="174"/>
      <c r="G127" s="175">
        <f t="shared" si="42"/>
        <v>0</v>
      </c>
      <c r="H127" s="156"/>
      <c r="I127" s="155">
        <f t="shared" si="43"/>
        <v>0</v>
      </c>
      <c r="J127" s="156"/>
      <c r="K127" s="155">
        <f t="shared" si="44"/>
        <v>0</v>
      </c>
      <c r="L127" s="155">
        <v>21</v>
      </c>
      <c r="M127" s="155">
        <f t="shared" si="45"/>
        <v>0</v>
      </c>
      <c r="N127" s="155">
        <v>0</v>
      </c>
      <c r="O127" s="155">
        <f t="shared" si="46"/>
        <v>0</v>
      </c>
      <c r="P127" s="155">
        <v>0</v>
      </c>
      <c r="Q127" s="155">
        <f t="shared" si="47"/>
        <v>0</v>
      </c>
      <c r="R127" s="155"/>
      <c r="S127" s="155" t="s">
        <v>314</v>
      </c>
      <c r="T127" s="155" t="s">
        <v>350</v>
      </c>
      <c r="U127" s="155">
        <v>0</v>
      </c>
      <c r="V127" s="155">
        <f t="shared" si="48"/>
        <v>0</v>
      </c>
      <c r="W127" s="155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137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0">
        <v>114</v>
      </c>
      <c r="B128" s="171" t="s">
        <v>351</v>
      </c>
      <c r="C128" s="178" t="s">
        <v>352</v>
      </c>
      <c r="D128" s="172" t="s">
        <v>115</v>
      </c>
      <c r="E128" s="173">
        <v>12</v>
      </c>
      <c r="F128" s="174"/>
      <c r="G128" s="175">
        <f t="shared" si="42"/>
        <v>0</v>
      </c>
      <c r="H128" s="156"/>
      <c r="I128" s="155">
        <f t="shared" si="43"/>
        <v>0</v>
      </c>
      <c r="J128" s="156"/>
      <c r="K128" s="155">
        <f t="shared" si="44"/>
        <v>0</v>
      </c>
      <c r="L128" s="155">
        <v>21</v>
      </c>
      <c r="M128" s="155">
        <f t="shared" si="45"/>
        <v>0</v>
      </c>
      <c r="N128" s="155">
        <v>0</v>
      </c>
      <c r="O128" s="155">
        <f t="shared" si="46"/>
        <v>0</v>
      </c>
      <c r="P128" s="155">
        <v>0</v>
      </c>
      <c r="Q128" s="155">
        <f t="shared" si="47"/>
        <v>0</v>
      </c>
      <c r="R128" s="155"/>
      <c r="S128" s="155" t="s">
        <v>154</v>
      </c>
      <c r="T128" s="155" t="s">
        <v>109</v>
      </c>
      <c r="U128" s="155">
        <v>0.64832999999999996</v>
      </c>
      <c r="V128" s="155">
        <f t="shared" si="48"/>
        <v>7.78</v>
      </c>
      <c r="W128" s="155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70">
        <v>115</v>
      </c>
      <c r="B129" s="171" t="s">
        <v>353</v>
      </c>
      <c r="C129" s="178" t="s">
        <v>354</v>
      </c>
      <c r="D129" s="172" t="s">
        <v>115</v>
      </c>
      <c r="E129" s="173">
        <v>38</v>
      </c>
      <c r="F129" s="174"/>
      <c r="G129" s="175">
        <f t="shared" si="42"/>
        <v>0</v>
      </c>
      <c r="H129" s="156"/>
      <c r="I129" s="155">
        <f t="shared" si="43"/>
        <v>0</v>
      </c>
      <c r="J129" s="156"/>
      <c r="K129" s="155">
        <f t="shared" si="44"/>
        <v>0</v>
      </c>
      <c r="L129" s="155">
        <v>21</v>
      </c>
      <c r="M129" s="155">
        <f t="shared" si="45"/>
        <v>0</v>
      </c>
      <c r="N129" s="155">
        <v>0</v>
      </c>
      <c r="O129" s="155">
        <f t="shared" si="46"/>
        <v>0</v>
      </c>
      <c r="P129" s="155">
        <v>0</v>
      </c>
      <c r="Q129" s="155">
        <f t="shared" si="47"/>
        <v>0</v>
      </c>
      <c r="R129" s="155"/>
      <c r="S129" s="155" t="s">
        <v>154</v>
      </c>
      <c r="T129" s="155" t="s">
        <v>154</v>
      </c>
      <c r="U129" s="155">
        <v>0.57950000000000002</v>
      </c>
      <c r="V129" s="155">
        <f t="shared" si="48"/>
        <v>22.02</v>
      </c>
      <c r="W129" s="155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137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0">
        <v>116</v>
      </c>
      <c r="B130" s="171" t="s">
        <v>260</v>
      </c>
      <c r="C130" s="178" t="s">
        <v>355</v>
      </c>
      <c r="D130" s="172" t="s">
        <v>189</v>
      </c>
      <c r="E130" s="173">
        <v>5</v>
      </c>
      <c r="F130" s="174"/>
      <c r="G130" s="175">
        <f t="shared" si="42"/>
        <v>0</v>
      </c>
      <c r="H130" s="156"/>
      <c r="I130" s="155">
        <f t="shared" si="43"/>
        <v>0</v>
      </c>
      <c r="J130" s="156"/>
      <c r="K130" s="155">
        <f t="shared" si="44"/>
        <v>0</v>
      </c>
      <c r="L130" s="155">
        <v>21</v>
      </c>
      <c r="M130" s="155">
        <f t="shared" si="45"/>
        <v>0</v>
      </c>
      <c r="N130" s="155">
        <v>0</v>
      </c>
      <c r="O130" s="155">
        <f t="shared" si="46"/>
        <v>0</v>
      </c>
      <c r="P130" s="155">
        <v>0</v>
      </c>
      <c r="Q130" s="155">
        <f t="shared" si="47"/>
        <v>0</v>
      </c>
      <c r="R130" s="155"/>
      <c r="S130" s="155" t="s">
        <v>108</v>
      </c>
      <c r="T130" s="155" t="s">
        <v>109</v>
      </c>
      <c r="U130" s="155">
        <v>0</v>
      </c>
      <c r="V130" s="155">
        <f t="shared" si="48"/>
        <v>0</v>
      </c>
      <c r="W130" s="155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137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0">
        <v>117</v>
      </c>
      <c r="B131" s="171" t="s">
        <v>356</v>
      </c>
      <c r="C131" s="178" t="s">
        <v>357</v>
      </c>
      <c r="D131" s="172" t="s">
        <v>107</v>
      </c>
      <c r="E131" s="173">
        <v>12</v>
      </c>
      <c r="F131" s="174"/>
      <c r="G131" s="175">
        <f t="shared" si="42"/>
        <v>0</v>
      </c>
      <c r="H131" s="156"/>
      <c r="I131" s="155">
        <f t="shared" si="43"/>
        <v>0</v>
      </c>
      <c r="J131" s="156"/>
      <c r="K131" s="155">
        <f t="shared" si="44"/>
        <v>0</v>
      </c>
      <c r="L131" s="155">
        <v>21</v>
      </c>
      <c r="M131" s="155">
        <f t="shared" si="45"/>
        <v>0</v>
      </c>
      <c r="N131" s="155">
        <v>0</v>
      </c>
      <c r="O131" s="155">
        <f t="shared" si="46"/>
        <v>0</v>
      </c>
      <c r="P131" s="155">
        <v>0</v>
      </c>
      <c r="Q131" s="155">
        <f t="shared" si="47"/>
        <v>0</v>
      </c>
      <c r="R131" s="155"/>
      <c r="S131" s="155" t="s">
        <v>358</v>
      </c>
      <c r="T131" s="155" t="s">
        <v>109</v>
      </c>
      <c r="U131" s="155">
        <v>0</v>
      </c>
      <c r="V131" s="155">
        <f t="shared" si="48"/>
        <v>0</v>
      </c>
      <c r="W131" s="155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359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0">
        <v>118</v>
      </c>
      <c r="B132" s="171" t="s">
        <v>360</v>
      </c>
      <c r="C132" s="178" t="s">
        <v>361</v>
      </c>
      <c r="D132" s="172" t="s">
        <v>115</v>
      </c>
      <c r="E132" s="173">
        <v>45</v>
      </c>
      <c r="F132" s="174"/>
      <c r="G132" s="175">
        <f t="shared" si="42"/>
        <v>0</v>
      </c>
      <c r="H132" s="156"/>
      <c r="I132" s="155">
        <f t="shared" si="43"/>
        <v>0</v>
      </c>
      <c r="J132" s="156"/>
      <c r="K132" s="155">
        <f t="shared" si="44"/>
        <v>0</v>
      </c>
      <c r="L132" s="155">
        <v>21</v>
      </c>
      <c r="M132" s="155">
        <f t="shared" si="45"/>
        <v>0</v>
      </c>
      <c r="N132" s="155">
        <v>0</v>
      </c>
      <c r="O132" s="155">
        <f t="shared" si="46"/>
        <v>0</v>
      </c>
      <c r="P132" s="155">
        <v>0</v>
      </c>
      <c r="Q132" s="155">
        <f t="shared" si="47"/>
        <v>0</v>
      </c>
      <c r="R132" s="155"/>
      <c r="S132" s="155" t="s">
        <v>314</v>
      </c>
      <c r="T132" s="155" t="s">
        <v>109</v>
      </c>
      <c r="U132" s="155">
        <v>0</v>
      </c>
      <c r="V132" s="155">
        <f t="shared" si="48"/>
        <v>0</v>
      </c>
      <c r="W132" s="155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0">
        <v>119</v>
      </c>
      <c r="B133" s="171" t="s">
        <v>362</v>
      </c>
      <c r="C133" s="178" t="s">
        <v>363</v>
      </c>
      <c r="D133" s="172" t="s">
        <v>107</v>
      </c>
      <c r="E133" s="173">
        <v>42</v>
      </c>
      <c r="F133" s="174"/>
      <c r="G133" s="175">
        <f t="shared" si="42"/>
        <v>0</v>
      </c>
      <c r="H133" s="156"/>
      <c r="I133" s="155">
        <f t="shared" si="43"/>
        <v>0</v>
      </c>
      <c r="J133" s="156"/>
      <c r="K133" s="155">
        <f t="shared" si="44"/>
        <v>0</v>
      </c>
      <c r="L133" s="155">
        <v>21</v>
      </c>
      <c r="M133" s="155">
        <f t="shared" si="45"/>
        <v>0</v>
      </c>
      <c r="N133" s="155">
        <v>0</v>
      </c>
      <c r="O133" s="155">
        <f t="shared" si="46"/>
        <v>0</v>
      </c>
      <c r="P133" s="155">
        <v>0</v>
      </c>
      <c r="Q133" s="155">
        <f t="shared" si="47"/>
        <v>0</v>
      </c>
      <c r="R133" s="155"/>
      <c r="S133" s="155" t="s">
        <v>154</v>
      </c>
      <c r="T133" s="155" t="s">
        <v>331</v>
      </c>
      <c r="U133" s="155">
        <v>2.5000000000000001E-2</v>
      </c>
      <c r="V133" s="155">
        <f t="shared" si="48"/>
        <v>1.05</v>
      </c>
      <c r="W133" s="155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137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0">
        <v>120</v>
      </c>
      <c r="B134" s="171" t="s">
        <v>304</v>
      </c>
      <c r="C134" s="178" t="s">
        <v>305</v>
      </c>
      <c r="D134" s="172" t="s">
        <v>107</v>
      </c>
      <c r="E134" s="173">
        <v>1</v>
      </c>
      <c r="F134" s="174"/>
      <c r="G134" s="175">
        <f t="shared" si="42"/>
        <v>0</v>
      </c>
      <c r="H134" s="156"/>
      <c r="I134" s="155">
        <f t="shared" si="43"/>
        <v>0</v>
      </c>
      <c r="J134" s="156"/>
      <c r="K134" s="155">
        <f t="shared" si="44"/>
        <v>0</v>
      </c>
      <c r="L134" s="155">
        <v>21</v>
      </c>
      <c r="M134" s="155">
        <f t="shared" si="45"/>
        <v>0</v>
      </c>
      <c r="N134" s="155">
        <v>0</v>
      </c>
      <c r="O134" s="155">
        <f t="shared" si="46"/>
        <v>0</v>
      </c>
      <c r="P134" s="155">
        <v>0</v>
      </c>
      <c r="Q134" s="155">
        <f t="shared" si="47"/>
        <v>0</v>
      </c>
      <c r="R134" s="155"/>
      <c r="S134" s="155" t="s">
        <v>108</v>
      </c>
      <c r="T134" s="155" t="s">
        <v>295</v>
      </c>
      <c r="U134" s="155">
        <v>0</v>
      </c>
      <c r="V134" s="155">
        <f t="shared" si="48"/>
        <v>0</v>
      </c>
      <c r="W134" s="155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0">
        <v>121</v>
      </c>
      <c r="B135" s="171" t="s">
        <v>364</v>
      </c>
      <c r="C135" s="178" t="s">
        <v>365</v>
      </c>
      <c r="D135" s="172" t="s">
        <v>107</v>
      </c>
      <c r="E135" s="173">
        <v>1</v>
      </c>
      <c r="F135" s="174"/>
      <c r="G135" s="175">
        <f t="shared" si="42"/>
        <v>0</v>
      </c>
      <c r="H135" s="156"/>
      <c r="I135" s="155">
        <f t="shared" si="43"/>
        <v>0</v>
      </c>
      <c r="J135" s="156"/>
      <c r="K135" s="155">
        <f t="shared" si="44"/>
        <v>0</v>
      </c>
      <c r="L135" s="155">
        <v>21</v>
      </c>
      <c r="M135" s="155">
        <f t="shared" si="45"/>
        <v>0</v>
      </c>
      <c r="N135" s="155">
        <v>0</v>
      </c>
      <c r="O135" s="155">
        <f t="shared" si="46"/>
        <v>0</v>
      </c>
      <c r="P135" s="155">
        <v>0</v>
      </c>
      <c r="Q135" s="155">
        <f t="shared" si="47"/>
        <v>0</v>
      </c>
      <c r="R135" s="155"/>
      <c r="S135" s="155" t="s">
        <v>108</v>
      </c>
      <c r="T135" s="155" t="s">
        <v>295</v>
      </c>
      <c r="U135" s="155">
        <v>0</v>
      </c>
      <c r="V135" s="155">
        <f t="shared" si="48"/>
        <v>0</v>
      </c>
      <c r="W135" s="155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137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0">
        <v>122</v>
      </c>
      <c r="B136" s="171" t="s">
        <v>366</v>
      </c>
      <c r="C136" s="178" t="s">
        <v>367</v>
      </c>
      <c r="D136" s="172" t="s">
        <v>107</v>
      </c>
      <c r="E136" s="173">
        <v>2</v>
      </c>
      <c r="F136" s="174"/>
      <c r="G136" s="175">
        <f t="shared" si="42"/>
        <v>0</v>
      </c>
      <c r="H136" s="156"/>
      <c r="I136" s="155">
        <f t="shared" si="43"/>
        <v>0</v>
      </c>
      <c r="J136" s="156"/>
      <c r="K136" s="155">
        <f t="shared" si="44"/>
        <v>0</v>
      </c>
      <c r="L136" s="155">
        <v>21</v>
      </c>
      <c r="M136" s="155">
        <f t="shared" si="45"/>
        <v>0</v>
      </c>
      <c r="N136" s="155">
        <v>0</v>
      </c>
      <c r="O136" s="155">
        <f t="shared" si="46"/>
        <v>0</v>
      </c>
      <c r="P136" s="155">
        <v>0</v>
      </c>
      <c r="Q136" s="155">
        <f t="shared" si="47"/>
        <v>0</v>
      </c>
      <c r="R136" s="155"/>
      <c r="S136" s="155" t="s">
        <v>108</v>
      </c>
      <c r="T136" s="155" t="s">
        <v>279</v>
      </c>
      <c r="U136" s="155">
        <v>0</v>
      </c>
      <c r="V136" s="155">
        <f t="shared" si="48"/>
        <v>0</v>
      </c>
      <c r="W136" s="155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0">
        <v>123</v>
      </c>
      <c r="B137" s="171" t="s">
        <v>368</v>
      </c>
      <c r="C137" s="178" t="s">
        <v>369</v>
      </c>
      <c r="D137" s="172" t="s">
        <v>107</v>
      </c>
      <c r="E137" s="173">
        <v>2</v>
      </c>
      <c r="F137" s="174"/>
      <c r="G137" s="175">
        <f t="shared" si="42"/>
        <v>0</v>
      </c>
      <c r="H137" s="156"/>
      <c r="I137" s="155">
        <f t="shared" si="43"/>
        <v>0</v>
      </c>
      <c r="J137" s="156"/>
      <c r="K137" s="155">
        <f t="shared" si="44"/>
        <v>0</v>
      </c>
      <c r="L137" s="155">
        <v>21</v>
      </c>
      <c r="M137" s="155">
        <f t="shared" si="45"/>
        <v>0</v>
      </c>
      <c r="N137" s="155">
        <v>0</v>
      </c>
      <c r="O137" s="155">
        <f t="shared" si="46"/>
        <v>0</v>
      </c>
      <c r="P137" s="155">
        <v>0</v>
      </c>
      <c r="Q137" s="155">
        <f t="shared" si="47"/>
        <v>0</v>
      </c>
      <c r="R137" s="155"/>
      <c r="S137" s="155" t="s">
        <v>108</v>
      </c>
      <c r="T137" s="155" t="s">
        <v>109</v>
      </c>
      <c r="U137" s="155">
        <v>0</v>
      </c>
      <c r="V137" s="155">
        <f t="shared" si="48"/>
        <v>0</v>
      </c>
      <c r="W137" s="155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137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70">
        <v>124</v>
      </c>
      <c r="B138" s="171" t="s">
        <v>370</v>
      </c>
      <c r="C138" s="178" t="s">
        <v>371</v>
      </c>
      <c r="D138" s="172" t="s">
        <v>107</v>
      </c>
      <c r="E138" s="173">
        <v>2</v>
      </c>
      <c r="F138" s="174"/>
      <c r="G138" s="175">
        <f t="shared" si="42"/>
        <v>0</v>
      </c>
      <c r="H138" s="156"/>
      <c r="I138" s="155">
        <f t="shared" si="43"/>
        <v>0</v>
      </c>
      <c r="J138" s="156"/>
      <c r="K138" s="155">
        <f t="shared" si="44"/>
        <v>0</v>
      </c>
      <c r="L138" s="155">
        <v>21</v>
      </c>
      <c r="M138" s="155">
        <f t="shared" si="45"/>
        <v>0</v>
      </c>
      <c r="N138" s="155">
        <v>0</v>
      </c>
      <c r="O138" s="155">
        <f t="shared" si="46"/>
        <v>0</v>
      </c>
      <c r="P138" s="155">
        <v>0</v>
      </c>
      <c r="Q138" s="155">
        <f t="shared" si="47"/>
        <v>0</v>
      </c>
      <c r="R138" s="155"/>
      <c r="S138" s="155" t="s">
        <v>108</v>
      </c>
      <c r="T138" s="155" t="s">
        <v>194</v>
      </c>
      <c r="U138" s="155">
        <v>0</v>
      </c>
      <c r="V138" s="155">
        <f t="shared" si="48"/>
        <v>0</v>
      </c>
      <c r="W138" s="155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137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70">
        <v>125</v>
      </c>
      <c r="B139" s="171" t="s">
        <v>372</v>
      </c>
      <c r="C139" s="178" t="s">
        <v>373</v>
      </c>
      <c r="D139" s="172" t="s">
        <v>107</v>
      </c>
      <c r="E139" s="173">
        <v>14</v>
      </c>
      <c r="F139" s="174"/>
      <c r="G139" s="175">
        <f t="shared" si="42"/>
        <v>0</v>
      </c>
      <c r="H139" s="156"/>
      <c r="I139" s="155">
        <f t="shared" si="43"/>
        <v>0</v>
      </c>
      <c r="J139" s="156"/>
      <c r="K139" s="155">
        <f t="shared" si="44"/>
        <v>0</v>
      </c>
      <c r="L139" s="155">
        <v>21</v>
      </c>
      <c r="M139" s="155">
        <f t="shared" si="45"/>
        <v>0</v>
      </c>
      <c r="N139" s="155">
        <v>3.7599999999999999E-3</v>
      </c>
      <c r="O139" s="155">
        <f t="shared" si="46"/>
        <v>0.05</v>
      </c>
      <c r="P139" s="155">
        <v>0</v>
      </c>
      <c r="Q139" s="155">
        <f t="shared" si="47"/>
        <v>0</v>
      </c>
      <c r="R139" s="155"/>
      <c r="S139" s="155" t="s">
        <v>154</v>
      </c>
      <c r="T139" s="155" t="s">
        <v>109</v>
      </c>
      <c r="U139" s="155">
        <v>0</v>
      </c>
      <c r="V139" s="155">
        <f t="shared" si="48"/>
        <v>0</v>
      </c>
      <c r="W139" s="155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359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0">
        <v>126</v>
      </c>
      <c r="B140" s="171" t="s">
        <v>374</v>
      </c>
      <c r="C140" s="178" t="s">
        <v>375</v>
      </c>
      <c r="D140" s="172" t="s">
        <v>115</v>
      </c>
      <c r="E140" s="173">
        <v>30</v>
      </c>
      <c r="F140" s="174"/>
      <c r="G140" s="175">
        <f t="shared" si="42"/>
        <v>0</v>
      </c>
      <c r="H140" s="156"/>
      <c r="I140" s="155">
        <f t="shared" si="43"/>
        <v>0</v>
      </c>
      <c r="J140" s="156"/>
      <c r="K140" s="155">
        <f t="shared" si="44"/>
        <v>0</v>
      </c>
      <c r="L140" s="155">
        <v>21</v>
      </c>
      <c r="M140" s="155">
        <f t="shared" si="45"/>
        <v>0</v>
      </c>
      <c r="N140" s="155">
        <v>0</v>
      </c>
      <c r="O140" s="155">
        <f t="shared" si="46"/>
        <v>0</v>
      </c>
      <c r="P140" s="155">
        <v>0</v>
      </c>
      <c r="Q140" s="155">
        <f t="shared" si="47"/>
        <v>0</v>
      </c>
      <c r="R140" s="155"/>
      <c r="S140" s="155" t="s">
        <v>154</v>
      </c>
      <c r="T140" s="155" t="s">
        <v>154</v>
      </c>
      <c r="U140" s="155">
        <v>1.2775000000000001</v>
      </c>
      <c r="V140" s="155">
        <f t="shared" si="48"/>
        <v>38.33</v>
      </c>
      <c r="W140" s="155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137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0">
        <v>127</v>
      </c>
      <c r="B141" s="171" t="s">
        <v>376</v>
      </c>
      <c r="C141" s="178" t="s">
        <v>377</v>
      </c>
      <c r="D141" s="172" t="s">
        <v>107</v>
      </c>
      <c r="E141" s="173">
        <v>42</v>
      </c>
      <c r="F141" s="174"/>
      <c r="G141" s="175">
        <f t="shared" si="42"/>
        <v>0</v>
      </c>
      <c r="H141" s="156"/>
      <c r="I141" s="155">
        <f t="shared" si="43"/>
        <v>0</v>
      </c>
      <c r="J141" s="156"/>
      <c r="K141" s="155">
        <f t="shared" si="44"/>
        <v>0</v>
      </c>
      <c r="L141" s="155">
        <v>21</v>
      </c>
      <c r="M141" s="155">
        <f t="shared" si="45"/>
        <v>0</v>
      </c>
      <c r="N141" s="155">
        <v>0</v>
      </c>
      <c r="O141" s="155">
        <f t="shared" si="46"/>
        <v>0</v>
      </c>
      <c r="P141" s="155">
        <v>0</v>
      </c>
      <c r="Q141" s="155">
        <f t="shared" si="47"/>
        <v>0</v>
      </c>
      <c r="R141" s="155"/>
      <c r="S141" s="155" t="s">
        <v>154</v>
      </c>
      <c r="T141" s="155" t="s">
        <v>378</v>
      </c>
      <c r="U141" s="155">
        <v>5.0500000000000003E-2</v>
      </c>
      <c r="V141" s="155">
        <f t="shared" si="48"/>
        <v>2.12</v>
      </c>
      <c r="W141" s="155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359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x14ac:dyDescent="0.2">
      <c r="A142" s="158" t="s">
        <v>103</v>
      </c>
      <c r="B142" s="159" t="s">
        <v>67</v>
      </c>
      <c r="C142" s="177" t="s">
        <v>68</v>
      </c>
      <c r="D142" s="160"/>
      <c r="E142" s="161"/>
      <c r="F142" s="162"/>
      <c r="G142" s="163">
        <f>SUMIF(AG143:AG145,"&lt;&gt;NOR",G143:G145)</f>
        <v>0</v>
      </c>
      <c r="H142" s="157"/>
      <c r="I142" s="157">
        <f>SUM(I143:I145)</f>
        <v>0</v>
      </c>
      <c r="J142" s="157"/>
      <c r="K142" s="157">
        <f>SUM(K143:K145)</f>
        <v>0</v>
      </c>
      <c r="L142" s="157"/>
      <c r="M142" s="157">
        <f>SUM(M143:M145)</f>
        <v>0</v>
      </c>
      <c r="N142" s="157"/>
      <c r="O142" s="157">
        <f>SUM(O143:O145)</f>
        <v>0</v>
      </c>
      <c r="P142" s="157"/>
      <c r="Q142" s="157">
        <f>SUM(Q143:Q145)</f>
        <v>0</v>
      </c>
      <c r="R142" s="157"/>
      <c r="S142" s="157"/>
      <c r="T142" s="157"/>
      <c r="U142" s="157"/>
      <c r="V142" s="157">
        <f>SUM(V143:V145)</f>
        <v>20</v>
      </c>
      <c r="W142" s="157"/>
      <c r="AG142" t="s">
        <v>104</v>
      </c>
    </row>
    <row r="143" spans="1:60" outlineLevel="1" x14ac:dyDescent="0.2">
      <c r="A143" s="170">
        <v>128</v>
      </c>
      <c r="B143" s="171" t="s">
        <v>379</v>
      </c>
      <c r="C143" s="178" t="s">
        <v>380</v>
      </c>
      <c r="D143" s="172" t="s">
        <v>381</v>
      </c>
      <c r="E143" s="173">
        <v>10</v>
      </c>
      <c r="F143" s="174"/>
      <c r="G143" s="175">
        <f>ROUND(E143*F143,2)</f>
        <v>0</v>
      </c>
      <c r="H143" s="156"/>
      <c r="I143" s="155">
        <f>ROUND(E143*H143,2)</f>
        <v>0</v>
      </c>
      <c r="J143" s="156"/>
      <c r="K143" s="155">
        <f>ROUND(E143*J143,2)</f>
        <v>0</v>
      </c>
      <c r="L143" s="155">
        <v>21</v>
      </c>
      <c r="M143" s="155">
        <f>G143*(1+L143/100)</f>
        <v>0</v>
      </c>
      <c r="N143" s="155">
        <v>0</v>
      </c>
      <c r="O143" s="155">
        <f>ROUND(E143*N143,2)</f>
        <v>0</v>
      </c>
      <c r="P143" s="155">
        <v>0</v>
      </c>
      <c r="Q143" s="155">
        <f>ROUND(E143*P143,2)</f>
        <v>0</v>
      </c>
      <c r="R143" s="155"/>
      <c r="S143" s="155" t="s">
        <v>108</v>
      </c>
      <c r="T143" s="155" t="s">
        <v>109</v>
      </c>
      <c r="U143" s="155">
        <v>0</v>
      </c>
      <c r="V143" s="155">
        <f>ROUND(E143*U143,2)</f>
        <v>0</v>
      </c>
      <c r="W143" s="155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382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0">
        <v>129</v>
      </c>
      <c r="B144" s="171" t="s">
        <v>383</v>
      </c>
      <c r="C144" s="178" t="s">
        <v>384</v>
      </c>
      <c r="D144" s="172" t="s">
        <v>385</v>
      </c>
      <c r="E144" s="173">
        <v>20</v>
      </c>
      <c r="F144" s="174"/>
      <c r="G144" s="175">
        <f>ROUND(E144*F144,2)</f>
        <v>0</v>
      </c>
      <c r="H144" s="156"/>
      <c r="I144" s="155">
        <f>ROUND(E144*H144,2)</f>
        <v>0</v>
      </c>
      <c r="J144" s="156"/>
      <c r="K144" s="155">
        <f>ROUND(E144*J144,2)</f>
        <v>0</v>
      </c>
      <c r="L144" s="155">
        <v>21</v>
      </c>
      <c r="M144" s="155">
        <f>G144*(1+L144/100)</f>
        <v>0</v>
      </c>
      <c r="N144" s="155">
        <v>0</v>
      </c>
      <c r="O144" s="155">
        <f>ROUND(E144*N144,2)</f>
        <v>0</v>
      </c>
      <c r="P144" s="155">
        <v>0</v>
      </c>
      <c r="Q144" s="155">
        <f>ROUND(E144*P144,2)</f>
        <v>0</v>
      </c>
      <c r="R144" s="155"/>
      <c r="S144" s="155" t="s">
        <v>108</v>
      </c>
      <c r="T144" s="155" t="s">
        <v>109</v>
      </c>
      <c r="U144" s="155">
        <v>1</v>
      </c>
      <c r="V144" s="155">
        <f>ROUND(E144*U144,2)</f>
        <v>20</v>
      </c>
      <c r="W144" s="155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386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70">
        <v>130</v>
      </c>
      <c r="B145" s="171" t="s">
        <v>387</v>
      </c>
      <c r="C145" s="178" t="s">
        <v>388</v>
      </c>
      <c r="D145" s="172" t="s">
        <v>381</v>
      </c>
      <c r="E145" s="173">
        <v>8</v>
      </c>
      <c r="F145" s="174"/>
      <c r="G145" s="175">
        <f>ROUND(E145*F145,2)</f>
        <v>0</v>
      </c>
      <c r="H145" s="156"/>
      <c r="I145" s="155">
        <f>ROUND(E145*H145,2)</f>
        <v>0</v>
      </c>
      <c r="J145" s="156"/>
      <c r="K145" s="155">
        <f>ROUND(E145*J145,2)</f>
        <v>0</v>
      </c>
      <c r="L145" s="155">
        <v>21</v>
      </c>
      <c r="M145" s="155">
        <f>G145*(1+L145/100)</f>
        <v>0</v>
      </c>
      <c r="N145" s="155">
        <v>0</v>
      </c>
      <c r="O145" s="155">
        <f>ROUND(E145*N145,2)</f>
        <v>0</v>
      </c>
      <c r="P145" s="155">
        <v>0</v>
      </c>
      <c r="Q145" s="155">
        <f>ROUND(E145*P145,2)</f>
        <v>0</v>
      </c>
      <c r="R145" s="155"/>
      <c r="S145" s="155" t="s">
        <v>108</v>
      </c>
      <c r="T145" s="155" t="s">
        <v>109</v>
      </c>
      <c r="U145" s="155">
        <v>0</v>
      </c>
      <c r="V145" s="155">
        <f>ROUND(E145*U145,2)</f>
        <v>0</v>
      </c>
      <c r="W145" s="155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382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58" t="s">
        <v>103</v>
      </c>
      <c r="B146" s="159" t="s">
        <v>69</v>
      </c>
      <c r="C146" s="177" t="s">
        <v>70</v>
      </c>
      <c r="D146" s="160"/>
      <c r="E146" s="161"/>
      <c r="F146" s="162"/>
      <c r="G146" s="163">
        <f>SUMIF(AG147:AG147,"&lt;&gt;NOR",G147:G147)</f>
        <v>0</v>
      </c>
      <c r="H146" s="157"/>
      <c r="I146" s="157">
        <f>SUM(I147:I147)</f>
        <v>0</v>
      </c>
      <c r="J146" s="157"/>
      <c r="K146" s="157">
        <f>SUM(K147:K147)</f>
        <v>0</v>
      </c>
      <c r="L146" s="157"/>
      <c r="M146" s="157">
        <f>SUM(M147:M147)</f>
        <v>0</v>
      </c>
      <c r="N146" s="157"/>
      <c r="O146" s="157">
        <f>SUM(O147:O147)</f>
        <v>0</v>
      </c>
      <c r="P146" s="157"/>
      <c r="Q146" s="157">
        <f>SUM(Q147:Q147)</f>
        <v>0</v>
      </c>
      <c r="R146" s="157"/>
      <c r="S146" s="157"/>
      <c r="T146" s="157"/>
      <c r="U146" s="157"/>
      <c r="V146" s="157">
        <f>SUM(V147:V147)</f>
        <v>85.25</v>
      </c>
      <c r="W146" s="157"/>
      <c r="AG146" t="s">
        <v>104</v>
      </c>
    </row>
    <row r="147" spans="1:60" outlineLevel="1" x14ac:dyDescent="0.2">
      <c r="A147" s="170">
        <v>131</v>
      </c>
      <c r="B147" s="171" t="s">
        <v>389</v>
      </c>
      <c r="C147" s="178" t="s">
        <v>390</v>
      </c>
      <c r="D147" s="172" t="s">
        <v>391</v>
      </c>
      <c r="E147" s="173">
        <v>55</v>
      </c>
      <c r="F147" s="174"/>
      <c r="G147" s="175">
        <f>ROUND(E147*F147,2)</f>
        <v>0</v>
      </c>
      <c r="H147" s="156"/>
      <c r="I147" s="155">
        <f>ROUND(E147*H147,2)</f>
        <v>0</v>
      </c>
      <c r="J147" s="156"/>
      <c r="K147" s="155">
        <f>ROUND(E147*J147,2)</f>
        <v>0</v>
      </c>
      <c r="L147" s="155">
        <v>21</v>
      </c>
      <c r="M147" s="155">
        <f>G147*(1+L147/100)</f>
        <v>0</v>
      </c>
      <c r="N147" s="155">
        <v>0</v>
      </c>
      <c r="O147" s="155">
        <f>ROUND(E147*N147,2)</f>
        <v>0</v>
      </c>
      <c r="P147" s="155">
        <v>0</v>
      </c>
      <c r="Q147" s="155">
        <f>ROUND(E147*P147,2)</f>
        <v>0</v>
      </c>
      <c r="R147" s="155"/>
      <c r="S147" s="155" t="s">
        <v>108</v>
      </c>
      <c r="T147" s="155" t="s">
        <v>109</v>
      </c>
      <c r="U147" s="155">
        <v>1.55</v>
      </c>
      <c r="V147" s="155">
        <f>ROUND(E147*U147,2)</f>
        <v>85.25</v>
      </c>
      <c r="W147" s="155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137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158" t="s">
        <v>103</v>
      </c>
      <c r="B148" s="159" t="s">
        <v>71</v>
      </c>
      <c r="C148" s="177" t="s">
        <v>72</v>
      </c>
      <c r="D148" s="160"/>
      <c r="E148" s="161"/>
      <c r="F148" s="162"/>
      <c r="G148" s="163">
        <f>SUMIF(AG149:AG153,"&lt;&gt;NOR",G149:G153)</f>
        <v>0</v>
      </c>
      <c r="H148" s="157"/>
      <c r="I148" s="157">
        <f>SUM(I149:I153)</f>
        <v>0</v>
      </c>
      <c r="J148" s="157"/>
      <c r="K148" s="157">
        <f>SUM(K149:K153)</f>
        <v>0</v>
      </c>
      <c r="L148" s="157"/>
      <c r="M148" s="157">
        <f>SUM(M149:M153)</f>
        <v>0</v>
      </c>
      <c r="N148" s="157"/>
      <c r="O148" s="157">
        <f>SUM(O149:O153)</f>
        <v>0</v>
      </c>
      <c r="P148" s="157"/>
      <c r="Q148" s="157">
        <f>SUM(Q149:Q153)</f>
        <v>0</v>
      </c>
      <c r="R148" s="157"/>
      <c r="S148" s="157"/>
      <c r="T148" s="157"/>
      <c r="U148" s="157"/>
      <c r="V148" s="157">
        <f>SUM(V149:V153)</f>
        <v>95</v>
      </c>
      <c r="W148" s="157"/>
      <c r="AG148" t="s">
        <v>104</v>
      </c>
    </row>
    <row r="149" spans="1:60" ht="22.5" outlineLevel="1" x14ac:dyDescent="0.2">
      <c r="A149" s="170">
        <v>132</v>
      </c>
      <c r="B149" s="171" t="s">
        <v>392</v>
      </c>
      <c r="C149" s="178" t="s">
        <v>393</v>
      </c>
      <c r="D149" s="172" t="s">
        <v>381</v>
      </c>
      <c r="E149" s="173">
        <v>25</v>
      </c>
      <c r="F149" s="174"/>
      <c r="G149" s="175">
        <f>ROUND(E149*F149,2)</f>
        <v>0</v>
      </c>
      <c r="H149" s="156"/>
      <c r="I149" s="155">
        <f>ROUND(E149*H149,2)</f>
        <v>0</v>
      </c>
      <c r="J149" s="156"/>
      <c r="K149" s="155">
        <f>ROUND(E149*J149,2)</f>
        <v>0</v>
      </c>
      <c r="L149" s="155">
        <v>21</v>
      </c>
      <c r="M149" s="155">
        <f>G149*(1+L149/100)</f>
        <v>0</v>
      </c>
      <c r="N149" s="155">
        <v>0</v>
      </c>
      <c r="O149" s="155">
        <f>ROUND(E149*N149,2)</f>
        <v>0</v>
      </c>
      <c r="P149" s="155">
        <v>0</v>
      </c>
      <c r="Q149" s="155">
        <f>ROUND(E149*P149,2)</f>
        <v>0</v>
      </c>
      <c r="R149" s="155"/>
      <c r="S149" s="155" t="s">
        <v>108</v>
      </c>
      <c r="T149" s="155" t="s">
        <v>109</v>
      </c>
      <c r="U149" s="155">
        <v>0</v>
      </c>
      <c r="V149" s="155">
        <f>ROUND(E149*U149,2)</f>
        <v>0</v>
      </c>
      <c r="W149" s="155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386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70">
        <v>133</v>
      </c>
      <c r="B150" s="171" t="s">
        <v>394</v>
      </c>
      <c r="C150" s="178" t="s">
        <v>395</v>
      </c>
      <c r="D150" s="172" t="s">
        <v>385</v>
      </c>
      <c r="E150" s="173">
        <v>35</v>
      </c>
      <c r="F150" s="174"/>
      <c r="G150" s="175">
        <f>ROUND(E150*F150,2)</f>
        <v>0</v>
      </c>
      <c r="H150" s="156"/>
      <c r="I150" s="155">
        <f>ROUND(E150*H150,2)</f>
        <v>0</v>
      </c>
      <c r="J150" s="156"/>
      <c r="K150" s="155">
        <f>ROUND(E150*J150,2)</f>
        <v>0</v>
      </c>
      <c r="L150" s="155">
        <v>21</v>
      </c>
      <c r="M150" s="155">
        <f>G150*(1+L150/100)</f>
        <v>0</v>
      </c>
      <c r="N150" s="155">
        <v>0</v>
      </c>
      <c r="O150" s="155">
        <f>ROUND(E150*N150,2)</f>
        <v>0</v>
      </c>
      <c r="P150" s="155">
        <v>0</v>
      </c>
      <c r="Q150" s="155">
        <f>ROUND(E150*P150,2)</f>
        <v>0</v>
      </c>
      <c r="R150" s="155" t="s">
        <v>396</v>
      </c>
      <c r="S150" s="155" t="s">
        <v>154</v>
      </c>
      <c r="T150" s="155" t="s">
        <v>109</v>
      </c>
      <c r="U150" s="155">
        <v>1</v>
      </c>
      <c r="V150" s="155">
        <f>ROUND(E150*U150,2)</f>
        <v>35</v>
      </c>
      <c r="W150" s="155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386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70">
        <v>134</v>
      </c>
      <c r="B151" s="171" t="s">
        <v>397</v>
      </c>
      <c r="C151" s="178" t="s">
        <v>398</v>
      </c>
      <c r="D151" s="172" t="s">
        <v>385</v>
      </c>
      <c r="E151" s="173">
        <v>30</v>
      </c>
      <c r="F151" s="174"/>
      <c r="G151" s="175">
        <f>ROUND(E151*F151,2)</f>
        <v>0</v>
      </c>
      <c r="H151" s="156"/>
      <c r="I151" s="155">
        <f>ROUND(E151*H151,2)</f>
        <v>0</v>
      </c>
      <c r="J151" s="156"/>
      <c r="K151" s="155">
        <f>ROUND(E151*J151,2)</f>
        <v>0</v>
      </c>
      <c r="L151" s="155">
        <v>21</v>
      </c>
      <c r="M151" s="155">
        <f>G151*(1+L151/100)</f>
        <v>0</v>
      </c>
      <c r="N151" s="155">
        <v>0</v>
      </c>
      <c r="O151" s="155">
        <f>ROUND(E151*N151,2)</f>
        <v>0</v>
      </c>
      <c r="P151" s="155">
        <v>0</v>
      </c>
      <c r="Q151" s="155">
        <f>ROUND(E151*P151,2)</f>
        <v>0</v>
      </c>
      <c r="R151" s="155" t="s">
        <v>396</v>
      </c>
      <c r="S151" s="155" t="s">
        <v>154</v>
      </c>
      <c r="T151" s="155" t="s">
        <v>109</v>
      </c>
      <c r="U151" s="155">
        <v>1</v>
      </c>
      <c r="V151" s="155">
        <f>ROUND(E151*U151,2)</f>
        <v>30</v>
      </c>
      <c r="W151" s="155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386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0">
        <v>135</v>
      </c>
      <c r="B152" s="171" t="s">
        <v>399</v>
      </c>
      <c r="C152" s="178" t="s">
        <v>400</v>
      </c>
      <c r="D152" s="172" t="s">
        <v>381</v>
      </c>
      <c r="E152" s="173">
        <v>25</v>
      </c>
      <c r="F152" s="174"/>
      <c r="G152" s="175">
        <f>ROUND(E152*F152,2)</f>
        <v>0</v>
      </c>
      <c r="H152" s="156"/>
      <c r="I152" s="155">
        <f>ROUND(E152*H152,2)</f>
        <v>0</v>
      </c>
      <c r="J152" s="156"/>
      <c r="K152" s="155">
        <f>ROUND(E152*J152,2)</f>
        <v>0</v>
      </c>
      <c r="L152" s="155">
        <v>21</v>
      </c>
      <c r="M152" s="155">
        <f>G152*(1+L152/100)</f>
        <v>0</v>
      </c>
      <c r="N152" s="155">
        <v>0</v>
      </c>
      <c r="O152" s="155">
        <f>ROUND(E152*N152,2)</f>
        <v>0</v>
      </c>
      <c r="P152" s="155">
        <v>0</v>
      </c>
      <c r="Q152" s="155">
        <f>ROUND(E152*P152,2)</f>
        <v>0</v>
      </c>
      <c r="R152" s="155"/>
      <c r="S152" s="155" t="s">
        <v>108</v>
      </c>
      <c r="T152" s="155" t="s">
        <v>109</v>
      </c>
      <c r="U152" s="155">
        <v>1</v>
      </c>
      <c r="V152" s="155">
        <f>ROUND(E152*U152,2)</f>
        <v>25</v>
      </c>
      <c r="W152" s="155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386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22.5" outlineLevel="1" x14ac:dyDescent="0.2">
      <c r="A153" s="170">
        <v>136</v>
      </c>
      <c r="B153" s="171" t="s">
        <v>397</v>
      </c>
      <c r="C153" s="178" t="s">
        <v>401</v>
      </c>
      <c r="D153" s="172" t="s">
        <v>275</v>
      </c>
      <c r="E153" s="173">
        <v>5</v>
      </c>
      <c r="F153" s="174"/>
      <c r="G153" s="175">
        <f>ROUND(E153*F153,2)</f>
        <v>0</v>
      </c>
      <c r="H153" s="156"/>
      <c r="I153" s="155">
        <f>ROUND(E153*H153,2)</f>
        <v>0</v>
      </c>
      <c r="J153" s="156"/>
      <c r="K153" s="155">
        <f>ROUND(E153*J153,2)</f>
        <v>0</v>
      </c>
      <c r="L153" s="155">
        <v>21</v>
      </c>
      <c r="M153" s="155">
        <f>G153*(1+L153/100)</f>
        <v>0</v>
      </c>
      <c r="N153" s="155">
        <v>0</v>
      </c>
      <c r="O153" s="155">
        <f>ROUND(E153*N153,2)</f>
        <v>0</v>
      </c>
      <c r="P153" s="155">
        <v>0</v>
      </c>
      <c r="Q153" s="155">
        <f>ROUND(E153*P153,2)</f>
        <v>0</v>
      </c>
      <c r="R153" s="155" t="s">
        <v>396</v>
      </c>
      <c r="S153" s="155" t="s">
        <v>154</v>
      </c>
      <c r="T153" s="155" t="s">
        <v>109</v>
      </c>
      <c r="U153" s="155">
        <v>1</v>
      </c>
      <c r="V153" s="155">
        <f>ROUND(E153*U153,2)</f>
        <v>5</v>
      </c>
      <c r="W153" s="155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386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x14ac:dyDescent="0.2">
      <c r="A154" s="158" t="s">
        <v>103</v>
      </c>
      <c r="B154" s="159" t="s">
        <v>75</v>
      </c>
      <c r="C154" s="177" t="s">
        <v>76</v>
      </c>
      <c r="D154" s="160"/>
      <c r="E154" s="161"/>
      <c r="F154" s="162"/>
      <c r="G154" s="163">
        <f>SUMIF(AG155:AG155,"&lt;&gt;NOR",G155:G155)</f>
        <v>0</v>
      </c>
      <c r="H154" s="157"/>
      <c r="I154" s="157">
        <f>SUM(I155:I155)</f>
        <v>0</v>
      </c>
      <c r="J154" s="157"/>
      <c r="K154" s="157">
        <f>SUM(K155:K155)</f>
        <v>0</v>
      </c>
      <c r="L154" s="157"/>
      <c r="M154" s="157">
        <f>SUM(M155:M155)</f>
        <v>0</v>
      </c>
      <c r="N154" s="157"/>
      <c r="O154" s="157">
        <f>SUM(O155:O155)</f>
        <v>0</v>
      </c>
      <c r="P154" s="157"/>
      <c r="Q154" s="157">
        <f>SUM(Q155:Q155)</f>
        <v>0</v>
      </c>
      <c r="R154" s="157"/>
      <c r="S154" s="157"/>
      <c r="T154" s="157"/>
      <c r="U154" s="157"/>
      <c r="V154" s="157">
        <f>SUM(V155:V155)</f>
        <v>0</v>
      </c>
      <c r="W154" s="157"/>
      <c r="AG154" t="s">
        <v>104</v>
      </c>
    </row>
    <row r="155" spans="1:60" outlineLevel="1" x14ac:dyDescent="0.2">
      <c r="A155" s="170">
        <v>137</v>
      </c>
      <c r="B155" s="171" t="s">
        <v>402</v>
      </c>
      <c r="C155" s="178" t="s">
        <v>403</v>
      </c>
      <c r="D155" s="172" t="s">
        <v>381</v>
      </c>
      <c r="E155" s="173">
        <v>80</v>
      </c>
      <c r="F155" s="174"/>
      <c r="G155" s="175">
        <f>ROUND(E155*F155,2)</f>
        <v>0</v>
      </c>
      <c r="H155" s="156"/>
      <c r="I155" s="155">
        <f>ROUND(E155*H155,2)</f>
        <v>0</v>
      </c>
      <c r="J155" s="156"/>
      <c r="K155" s="155">
        <f>ROUND(E155*J155,2)</f>
        <v>0</v>
      </c>
      <c r="L155" s="155">
        <v>21</v>
      </c>
      <c r="M155" s="155">
        <f>G155*(1+L155/100)</f>
        <v>0</v>
      </c>
      <c r="N155" s="155">
        <v>0</v>
      </c>
      <c r="O155" s="155">
        <f>ROUND(E155*N155,2)</f>
        <v>0</v>
      </c>
      <c r="P155" s="155">
        <v>0</v>
      </c>
      <c r="Q155" s="155">
        <f>ROUND(E155*P155,2)</f>
        <v>0</v>
      </c>
      <c r="R155" s="155"/>
      <c r="S155" s="155" t="s">
        <v>108</v>
      </c>
      <c r="T155" s="155" t="s">
        <v>109</v>
      </c>
      <c r="U155" s="155">
        <v>0</v>
      </c>
      <c r="V155" s="155">
        <f>ROUND(E155*U155,2)</f>
        <v>0</v>
      </c>
      <c r="W155" s="155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386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x14ac:dyDescent="0.2">
      <c r="A156" s="158" t="s">
        <v>103</v>
      </c>
      <c r="B156" s="159" t="s">
        <v>73</v>
      </c>
      <c r="C156" s="177" t="s">
        <v>74</v>
      </c>
      <c r="D156" s="160"/>
      <c r="E156" s="161"/>
      <c r="F156" s="162"/>
      <c r="G156" s="163">
        <f>SUMIF(AG157:AG157,"&lt;&gt;NOR",G157:G157)</f>
        <v>0</v>
      </c>
      <c r="H156" s="157"/>
      <c r="I156" s="157">
        <f>SUM(I157:I157)</f>
        <v>0</v>
      </c>
      <c r="J156" s="157"/>
      <c r="K156" s="157">
        <f>SUM(K157:K157)</f>
        <v>0</v>
      </c>
      <c r="L156" s="157"/>
      <c r="M156" s="157">
        <f>SUM(M157:M157)</f>
        <v>0</v>
      </c>
      <c r="N156" s="157"/>
      <c r="O156" s="157">
        <f>SUM(O157:O157)</f>
        <v>0</v>
      </c>
      <c r="P156" s="157"/>
      <c r="Q156" s="157">
        <f>SUM(Q157:Q157)</f>
        <v>0</v>
      </c>
      <c r="R156" s="157"/>
      <c r="S156" s="157"/>
      <c r="T156" s="157"/>
      <c r="U156" s="157"/>
      <c r="V156" s="157">
        <f>SUM(V157:V157)</f>
        <v>0</v>
      </c>
      <c r="W156" s="157"/>
      <c r="AG156" t="s">
        <v>104</v>
      </c>
    </row>
    <row r="157" spans="1:60" outlineLevel="1" x14ac:dyDescent="0.2">
      <c r="A157" s="170">
        <v>138</v>
      </c>
      <c r="B157" s="171" t="s">
        <v>404</v>
      </c>
      <c r="C157" s="178" t="s">
        <v>405</v>
      </c>
      <c r="D157" s="172" t="s">
        <v>381</v>
      </c>
      <c r="E157" s="173">
        <v>40</v>
      </c>
      <c r="F157" s="174"/>
      <c r="G157" s="175">
        <f>ROUND(E157*F157,2)</f>
        <v>0</v>
      </c>
      <c r="H157" s="156"/>
      <c r="I157" s="155">
        <f>ROUND(E157*H157,2)</f>
        <v>0</v>
      </c>
      <c r="J157" s="156"/>
      <c r="K157" s="155">
        <f>ROUND(E157*J157,2)</f>
        <v>0</v>
      </c>
      <c r="L157" s="155">
        <v>21</v>
      </c>
      <c r="M157" s="155">
        <f>G157*(1+L157/100)</f>
        <v>0</v>
      </c>
      <c r="N157" s="155">
        <v>0</v>
      </c>
      <c r="O157" s="155">
        <f>ROUND(E157*N157,2)</f>
        <v>0</v>
      </c>
      <c r="P157" s="155">
        <v>0</v>
      </c>
      <c r="Q157" s="155">
        <f>ROUND(E157*P157,2)</f>
        <v>0</v>
      </c>
      <c r="R157" s="155"/>
      <c r="S157" s="155" t="s">
        <v>108</v>
      </c>
      <c r="T157" s="155" t="s">
        <v>109</v>
      </c>
      <c r="U157" s="155">
        <v>0</v>
      </c>
      <c r="V157" s="155">
        <f>ROUND(E157*U157,2)</f>
        <v>0</v>
      </c>
      <c r="W157" s="155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137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58" t="s">
        <v>103</v>
      </c>
      <c r="B158" s="159" t="s">
        <v>77</v>
      </c>
      <c r="C158" s="177" t="s">
        <v>28</v>
      </c>
      <c r="D158" s="160"/>
      <c r="E158" s="161"/>
      <c r="F158" s="162"/>
      <c r="G158" s="163">
        <f>SUMIF(AG159:AG169,"&lt;&gt;NOR",G159:G169)</f>
        <v>0</v>
      </c>
      <c r="H158" s="157"/>
      <c r="I158" s="157">
        <f>SUM(I159:I169)</f>
        <v>0</v>
      </c>
      <c r="J158" s="157"/>
      <c r="K158" s="157">
        <f>SUM(K159:K169)</f>
        <v>0</v>
      </c>
      <c r="L158" s="157"/>
      <c r="M158" s="157">
        <f>SUM(M159:M169)</f>
        <v>0</v>
      </c>
      <c r="N158" s="157"/>
      <c r="O158" s="157">
        <f>SUM(O159:O169)</f>
        <v>0</v>
      </c>
      <c r="P158" s="157"/>
      <c r="Q158" s="157">
        <f>SUM(Q159:Q169)</f>
        <v>0</v>
      </c>
      <c r="R158" s="157"/>
      <c r="S158" s="157"/>
      <c r="T158" s="157"/>
      <c r="U158" s="157"/>
      <c r="V158" s="157">
        <f>SUM(V159:V169)</f>
        <v>136</v>
      </c>
      <c r="W158" s="157"/>
      <c r="AG158" t="s">
        <v>104</v>
      </c>
    </row>
    <row r="159" spans="1:60" outlineLevel="1" x14ac:dyDescent="0.2">
      <c r="A159" s="170">
        <v>139</v>
      </c>
      <c r="B159" s="171" t="s">
        <v>406</v>
      </c>
      <c r="C159" s="178" t="s">
        <v>407</v>
      </c>
      <c r="D159" s="172" t="s">
        <v>381</v>
      </c>
      <c r="E159" s="173">
        <v>58</v>
      </c>
      <c r="F159" s="174"/>
      <c r="G159" s="175">
        <f t="shared" ref="G159:G169" si="49">ROUND(E159*F159,2)</f>
        <v>0</v>
      </c>
      <c r="H159" s="156"/>
      <c r="I159" s="155">
        <f t="shared" ref="I159:I169" si="50">ROUND(E159*H159,2)</f>
        <v>0</v>
      </c>
      <c r="J159" s="156"/>
      <c r="K159" s="155">
        <f t="shared" ref="K159:K169" si="51">ROUND(E159*J159,2)</f>
        <v>0</v>
      </c>
      <c r="L159" s="155">
        <v>21</v>
      </c>
      <c r="M159" s="155">
        <f t="shared" ref="M159:M169" si="52">G159*(1+L159/100)</f>
        <v>0</v>
      </c>
      <c r="N159" s="155">
        <v>0</v>
      </c>
      <c r="O159" s="155">
        <f t="shared" ref="O159:O169" si="53">ROUND(E159*N159,2)</f>
        <v>0</v>
      </c>
      <c r="P159" s="155">
        <v>0</v>
      </c>
      <c r="Q159" s="155">
        <f t="shared" ref="Q159:Q169" si="54">ROUND(E159*P159,2)</f>
        <v>0</v>
      </c>
      <c r="R159" s="155"/>
      <c r="S159" s="155" t="s">
        <v>108</v>
      </c>
      <c r="T159" s="155" t="s">
        <v>109</v>
      </c>
      <c r="U159" s="155">
        <v>1</v>
      </c>
      <c r="V159" s="155">
        <f t="shared" ref="V159:V169" si="55">ROUND(E159*U159,2)</f>
        <v>58</v>
      </c>
      <c r="W159" s="155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386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0">
        <v>140</v>
      </c>
      <c r="B160" s="171" t="s">
        <v>408</v>
      </c>
      <c r="C160" s="178" t="s">
        <v>409</v>
      </c>
      <c r="D160" s="172" t="s">
        <v>385</v>
      </c>
      <c r="E160" s="173">
        <v>16</v>
      </c>
      <c r="F160" s="174"/>
      <c r="G160" s="175">
        <f t="shared" si="49"/>
        <v>0</v>
      </c>
      <c r="H160" s="156"/>
      <c r="I160" s="155">
        <f t="shared" si="50"/>
        <v>0</v>
      </c>
      <c r="J160" s="156"/>
      <c r="K160" s="155">
        <f t="shared" si="51"/>
        <v>0</v>
      </c>
      <c r="L160" s="155">
        <v>21</v>
      </c>
      <c r="M160" s="155">
        <f t="shared" si="52"/>
        <v>0</v>
      </c>
      <c r="N160" s="155">
        <v>0</v>
      </c>
      <c r="O160" s="155">
        <f t="shared" si="53"/>
        <v>0</v>
      </c>
      <c r="P160" s="155">
        <v>0</v>
      </c>
      <c r="Q160" s="155">
        <f t="shared" si="54"/>
        <v>0</v>
      </c>
      <c r="R160" s="155"/>
      <c r="S160" s="155" t="s">
        <v>108</v>
      </c>
      <c r="T160" s="155" t="s">
        <v>109</v>
      </c>
      <c r="U160" s="155">
        <v>1</v>
      </c>
      <c r="V160" s="155">
        <f t="shared" si="55"/>
        <v>16</v>
      </c>
      <c r="W160" s="155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386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0">
        <v>141</v>
      </c>
      <c r="B161" s="171" t="s">
        <v>410</v>
      </c>
      <c r="C161" s="178" t="s">
        <v>411</v>
      </c>
      <c r="D161" s="172" t="s">
        <v>381</v>
      </c>
      <c r="E161" s="173">
        <v>12</v>
      </c>
      <c r="F161" s="174"/>
      <c r="G161" s="175">
        <f t="shared" si="49"/>
        <v>0</v>
      </c>
      <c r="H161" s="156"/>
      <c r="I161" s="155">
        <f t="shared" si="50"/>
        <v>0</v>
      </c>
      <c r="J161" s="156"/>
      <c r="K161" s="155">
        <f t="shared" si="51"/>
        <v>0</v>
      </c>
      <c r="L161" s="155">
        <v>21</v>
      </c>
      <c r="M161" s="155">
        <f t="shared" si="52"/>
        <v>0</v>
      </c>
      <c r="N161" s="155">
        <v>0</v>
      </c>
      <c r="O161" s="155">
        <f t="shared" si="53"/>
        <v>0</v>
      </c>
      <c r="P161" s="155">
        <v>0</v>
      </c>
      <c r="Q161" s="155">
        <f t="shared" si="54"/>
        <v>0</v>
      </c>
      <c r="R161" s="155"/>
      <c r="S161" s="155" t="s">
        <v>108</v>
      </c>
      <c r="T161" s="155" t="s">
        <v>109</v>
      </c>
      <c r="U161" s="155">
        <v>1</v>
      </c>
      <c r="V161" s="155">
        <f t="shared" si="55"/>
        <v>12</v>
      </c>
      <c r="W161" s="155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386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0">
        <v>142</v>
      </c>
      <c r="B162" s="171" t="s">
        <v>412</v>
      </c>
      <c r="C162" s="178" t="s">
        <v>413</v>
      </c>
      <c r="D162" s="172" t="s">
        <v>381</v>
      </c>
      <c r="E162" s="173">
        <v>8</v>
      </c>
      <c r="F162" s="174"/>
      <c r="G162" s="175">
        <f t="shared" si="49"/>
        <v>0</v>
      </c>
      <c r="H162" s="156"/>
      <c r="I162" s="155">
        <f t="shared" si="50"/>
        <v>0</v>
      </c>
      <c r="J162" s="156"/>
      <c r="K162" s="155">
        <f t="shared" si="51"/>
        <v>0</v>
      </c>
      <c r="L162" s="155">
        <v>21</v>
      </c>
      <c r="M162" s="155">
        <f t="shared" si="52"/>
        <v>0</v>
      </c>
      <c r="N162" s="155">
        <v>0</v>
      </c>
      <c r="O162" s="155">
        <f t="shared" si="53"/>
        <v>0</v>
      </c>
      <c r="P162" s="155">
        <v>0</v>
      </c>
      <c r="Q162" s="155">
        <f t="shared" si="54"/>
        <v>0</v>
      </c>
      <c r="R162" s="155"/>
      <c r="S162" s="155" t="s">
        <v>108</v>
      </c>
      <c r="T162" s="155" t="s">
        <v>414</v>
      </c>
      <c r="U162" s="155">
        <v>1</v>
      </c>
      <c r="V162" s="155">
        <f t="shared" si="55"/>
        <v>8</v>
      </c>
      <c r="W162" s="155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386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70">
        <v>143</v>
      </c>
      <c r="B163" s="171" t="s">
        <v>415</v>
      </c>
      <c r="C163" s="178" t="s">
        <v>416</v>
      </c>
      <c r="D163" s="172" t="s">
        <v>381</v>
      </c>
      <c r="E163" s="173">
        <v>12</v>
      </c>
      <c r="F163" s="174"/>
      <c r="G163" s="175">
        <f t="shared" si="49"/>
        <v>0</v>
      </c>
      <c r="H163" s="156"/>
      <c r="I163" s="155">
        <f t="shared" si="50"/>
        <v>0</v>
      </c>
      <c r="J163" s="156"/>
      <c r="K163" s="155">
        <f t="shared" si="51"/>
        <v>0</v>
      </c>
      <c r="L163" s="155">
        <v>21</v>
      </c>
      <c r="M163" s="155">
        <f t="shared" si="52"/>
        <v>0</v>
      </c>
      <c r="N163" s="155">
        <v>0</v>
      </c>
      <c r="O163" s="155">
        <f t="shared" si="53"/>
        <v>0</v>
      </c>
      <c r="P163" s="155">
        <v>0</v>
      </c>
      <c r="Q163" s="155">
        <f t="shared" si="54"/>
        <v>0</v>
      </c>
      <c r="R163" s="155"/>
      <c r="S163" s="155" t="s">
        <v>108</v>
      </c>
      <c r="T163" s="155" t="s">
        <v>414</v>
      </c>
      <c r="U163" s="155">
        <v>1</v>
      </c>
      <c r="V163" s="155">
        <f t="shared" si="55"/>
        <v>12</v>
      </c>
      <c r="W163" s="155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386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0">
        <v>144</v>
      </c>
      <c r="B164" s="171" t="s">
        <v>417</v>
      </c>
      <c r="C164" s="178" t="s">
        <v>418</v>
      </c>
      <c r="D164" s="172" t="s">
        <v>385</v>
      </c>
      <c r="E164" s="173">
        <v>30</v>
      </c>
      <c r="F164" s="174"/>
      <c r="G164" s="175">
        <f t="shared" si="49"/>
        <v>0</v>
      </c>
      <c r="H164" s="156"/>
      <c r="I164" s="155">
        <f t="shared" si="50"/>
        <v>0</v>
      </c>
      <c r="J164" s="156"/>
      <c r="K164" s="155">
        <f t="shared" si="51"/>
        <v>0</v>
      </c>
      <c r="L164" s="155">
        <v>21</v>
      </c>
      <c r="M164" s="155">
        <f t="shared" si="52"/>
        <v>0</v>
      </c>
      <c r="N164" s="155">
        <v>0</v>
      </c>
      <c r="O164" s="155">
        <f t="shared" si="53"/>
        <v>0</v>
      </c>
      <c r="P164" s="155">
        <v>0</v>
      </c>
      <c r="Q164" s="155">
        <f t="shared" si="54"/>
        <v>0</v>
      </c>
      <c r="R164" s="155"/>
      <c r="S164" s="155" t="s">
        <v>108</v>
      </c>
      <c r="T164" s="155" t="s">
        <v>109</v>
      </c>
      <c r="U164" s="155">
        <v>1</v>
      </c>
      <c r="V164" s="155">
        <f t="shared" si="55"/>
        <v>30</v>
      </c>
      <c r="W164" s="155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386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70">
        <v>145</v>
      </c>
      <c r="B165" s="171" t="s">
        <v>419</v>
      </c>
      <c r="C165" s="178" t="s">
        <v>420</v>
      </c>
      <c r="D165" s="172" t="s">
        <v>275</v>
      </c>
      <c r="E165" s="173">
        <v>1</v>
      </c>
      <c r="F165" s="174"/>
      <c r="G165" s="175">
        <f t="shared" si="49"/>
        <v>0</v>
      </c>
      <c r="H165" s="156"/>
      <c r="I165" s="155">
        <f t="shared" si="50"/>
        <v>0</v>
      </c>
      <c r="J165" s="156"/>
      <c r="K165" s="155">
        <f t="shared" si="51"/>
        <v>0</v>
      </c>
      <c r="L165" s="155">
        <v>21</v>
      </c>
      <c r="M165" s="155">
        <f t="shared" si="52"/>
        <v>0</v>
      </c>
      <c r="N165" s="155">
        <v>0</v>
      </c>
      <c r="O165" s="155">
        <f t="shared" si="53"/>
        <v>0</v>
      </c>
      <c r="P165" s="155">
        <v>0</v>
      </c>
      <c r="Q165" s="155">
        <f t="shared" si="54"/>
        <v>0</v>
      </c>
      <c r="R165" s="155"/>
      <c r="S165" s="155" t="s">
        <v>108</v>
      </c>
      <c r="T165" s="155" t="s">
        <v>109</v>
      </c>
      <c r="U165" s="155">
        <v>0</v>
      </c>
      <c r="V165" s="155">
        <f t="shared" si="55"/>
        <v>0</v>
      </c>
      <c r="W165" s="155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137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70">
        <v>146</v>
      </c>
      <c r="B166" s="171" t="s">
        <v>421</v>
      </c>
      <c r="C166" s="178" t="s">
        <v>422</v>
      </c>
      <c r="D166" s="172" t="s">
        <v>275</v>
      </c>
      <c r="E166" s="173">
        <v>1</v>
      </c>
      <c r="F166" s="174"/>
      <c r="G166" s="175">
        <f t="shared" si="49"/>
        <v>0</v>
      </c>
      <c r="H166" s="156"/>
      <c r="I166" s="155">
        <f t="shared" si="50"/>
        <v>0</v>
      </c>
      <c r="J166" s="156"/>
      <c r="K166" s="155">
        <f t="shared" si="51"/>
        <v>0</v>
      </c>
      <c r="L166" s="155">
        <v>21</v>
      </c>
      <c r="M166" s="155">
        <f t="shared" si="52"/>
        <v>0</v>
      </c>
      <c r="N166" s="155">
        <v>0</v>
      </c>
      <c r="O166" s="155">
        <f t="shared" si="53"/>
        <v>0</v>
      </c>
      <c r="P166" s="155">
        <v>0</v>
      </c>
      <c r="Q166" s="155">
        <f t="shared" si="54"/>
        <v>0</v>
      </c>
      <c r="R166" s="155"/>
      <c r="S166" s="155" t="s">
        <v>108</v>
      </c>
      <c r="T166" s="155" t="s">
        <v>109</v>
      </c>
      <c r="U166" s="155">
        <v>0</v>
      </c>
      <c r="V166" s="155">
        <f t="shared" si="55"/>
        <v>0</v>
      </c>
      <c r="W166" s="155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137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70">
        <v>147</v>
      </c>
      <c r="B167" s="171" t="s">
        <v>423</v>
      </c>
      <c r="C167" s="178" t="s">
        <v>424</v>
      </c>
      <c r="D167" s="172" t="s">
        <v>385</v>
      </c>
      <c r="E167" s="173">
        <v>20</v>
      </c>
      <c r="F167" s="174"/>
      <c r="G167" s="175">
        <f t="shared" si="49"/>
        <v>0</v>
      </c>
      <c r="H167" s="156"/>
      <c r="I167" s="155">
        <f t="shared" si="50"/>
        <v>0</v>
      </c>
      <c r="J167" s="156"/>
      <c r="K167" s="155">
        <f t="shared" si="51"/>
        <v>0</v>
      </c>
      <c r="L167" s="155">
        <v>21</v>
      </c>
      <c r="M167" s="155">
        <f t="shared" si="52"/>
        <v>0</v>
      </c>
      <c r="N167" s="155">
        <v>0</v>
      </c>
      <c r="O167" s="155">
        <f t="shared" si="53"/>
        <v>0</v>
      </c>
      <c r="P167" s="155">
        <v>0</v>
      </c>
      <c r="Q167" s="155">
        <f t="shared" si="54"/>
        <v>0</v>
      </c>
      <c r="R167" s="155"/>
      <c r="S167" s="155" t="s">
        <v>108</v>
      </c>
      <c r="T167" s="155" t="s">
        <v>414</v>
      </c>
      <c r="U167" s="155">
        <v>0</v>
      </c>
      <c r="V167" s="155">
        <f t="shared" si="55"/>
        <v>0</v>
      </c>
      <c r="W167" s="155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137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0">
        <v>148</v>
      </c>
      <c r="B168" s="171" t="s">
        <v>425</v>
      </c>
      <c r="C168" s="178" t="s">
        <v>426</v>
      </c>
      <c r="D168" s="172" t="s">
        <v>275</v>
      </c>
      <c r="E168" s="173">
        <v>1</v>
      </c>
      <c r="F168" s="174"/>
      <c r="G168" s="175">
        <f t="shared" si="49"/>
        <v>0</v>
      </c>
      <c r="H168" s="156"/>
      <c r="I168" s="155">
        <f t="shared" si="50"/>
        <v>0</v>
      </c>
      <c r="J168" s="156"/>
      <c r="K168" s="155">
        <f t="shared" si="51"/>
        <v>0</v>
      </c>
      <c r="L168" s="155">
        <v>21</v>
      </c>
      <c r="M168" s="155">
        <f t="shared" si="52"/>
        <v>0</v>
      </c>
      <c r="N168" s="155">
        <v>0</v>
      </c>
      <c r="O168" s="155">
        <f t="shared" si="53"/>
        <v>0</v>
      </c>
      <c r="P168" s="155">
        <v>0</v>
      </c>
      <c r="Q168" s="155">
        <f t="shared" si="54"/>
        <v>0</v>
      </c>
      <c r="R168" s="155"/>
      <c r="S168" s="155" t="s">
        <v>108</v>
      </c>
      <c r="T168" s="155" t="s">
        <v>109</v>
      </c>
      <c r="U168" s="155">
        <v>0</v>
      </c>
      <c r="V168" s="155">
        <f t="shared" si="55"/>
        <v>0</v>
      </c>
      <c r="W168" s="155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386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4">
        <v>149</v>
      </c>
      <c r="B169" s="165" t="s">
        <v>427</v>
      </c>
      <c r="C169" s="179" t="s">
        <v>428</v>
      </c>
      <c r="D169" s="166" t="s">
        <v>429</v>
      </c>
      <c r="E169" s="167">
        <v>1</v>
      </c>
      <c r="F169" s="168"/>
      <c r="G169" s="169">
        <f t="shared" si="49"/>
        <v>0</v>
      </c>
      <c r="H169" s="156"/>
      <c r="I169" s="155">
        <f t="shared" si="50"/>
        <v>0</v>
      </c>
      <c r="J169" s="156"/>
      <c r="K169" s="155">
        <f t="shared" si="51"/>
        <v>0</v>
      </c>
      <c r="L169" s="155">
        <v>21</v>
      </c>
      <c r="M169" s="155">
        <f t="shared" si="52"/>
        <v>0</v>
      </c>
      <c r="N169" s="155">
        <v>0</v>
      </c>
      <c r="O169" s="155">
        <f t="shared" si="53"/>
        <v>0</v>
      </c>
      <c r="P169" s="155">
        <v>0</v>
      </c>
      <c r="Q169" s="155">
        <f t="shared" si="54"/>
        <v>0</v>
      </c>
      <c r="R169" s="155"/>
      <c r="S169" s="155" t="s">
        <v>154</v>
      </c>
      <c r="T169" s="155" t="s">
        <v>109</v>
      </c>
      <c r="U169" s="155">
        <v>0</v>
      </c>
      <c r="V169" s="155">
        <f t="shared" si="55"/>
        <v>0</v>
      </c>
      <c r="W169" s="155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430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x14ac:dyDescent="0.2">
      <c r="A170" s="5"/>
      <c r="B170" s="6"/>
      <c r="C170" s="180"/>
      <c r="D170" s="8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AE170">
        <v>15</v>
      </c>
      <c r="AF170">
        <v>21</v>
      </c>
    </row>
    <row r="171" spans="1:60" x14ac:dyDescent="0.2">
      <c r="A171" s="151"/>
      <c r="B171" s="152" t="s">
        <v>30</v>
      </c>
      <c r="C171" s="181"/>
      <c r="D171" s="153"/>
      <c r="E171" s="154"/>
      <c r="F171" s="154"/>
      <c r="G171" s="176">
        <f>G8+G21+G36+G45+G55+G64+G93+G142+G146+G148+G154+G156+G158</f>
        <v>0</v>
      </c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AE171">
        <f>SUMIF(L7:L169,AE170,G7:G169)</f>
        <v>0</v>
      </c>
      <c r="AF171">
        <f>SUMIF(L7:L169,AF170,G7:G169)</f>
        <v>0</v>
      </c>
      <c r="AG171" t="s">
        <v>431</v>
      </c>
    </row>
    <row r="172" spans="1:60" x14ac:dyDescent="0.2">
      <c r="A172" s="5"/>
      <c r="B172" s="6"/>
      <c r="C172" s="180"/>
      <c r="D172" s="8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60" x14ac:dyDescent="0.2">
      <c r="A173" s="5"/>
      <c r="B173" s="6"/>
      <c r="C173" s="180"/>
      <c r="D173" s="8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60" x14ac:dyDescent="0.2">
      <c r="A174" s="251" t="s">
        <v>432</v>
      </c>
      <c r="B174" s="251"/>
      <c r="C174" s="252"/>
      <c r="D174" s="8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60" x14ac:dyDescent="0.2">
      <c r="A175" s="232"/>
      <c r="B175" s="233"/>
      <c r="C175" s="234"/>
      <c r="D175" s="233"/>
      <c r="E175" s="233"/>
      <c r="F175" s="233"/>
      <c r="G175" s="23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AG175" t="s">
        <v>433</v>
      </c>
    </row>
    <row r="176" spans="1:60" x14ac:dyDescent="0.2">
      <c r="A176" s="236"/>
      <c r="B176" s="237"/>
      <c r="C176" s="238"/>
      <c r="D176" s="237"/>
      <c r="E176" s="237"/>
      <c r="F176" s="237"/>
      <c r="G176" s="239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33" x14ac:dyDescent="0.2">
      <c r="A177" s="236"/>
      <c r="B177" s="237"/>
      <c r="C177" s="238"/>
      <c r="D177" s="237"/>
      <c r="E177" s="237"/>
      <c r="F177" s="237"/>
      <c r="G177" s="239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33" x14ac:dyDescent="0.2">
      <c r="A178" s="236"/>
      <c r="B178" s="237"/>
      <c r="C178" s="238"/>
      <c r="D178" s="237"/>
      <c r="E178" s="237"/>
      <c r="F178" s="237"/>
      <c r="G178" s="239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33" x14ac:dyDescent="0.2">
      <c r="A179" s="240"/>
      <c r="B179" s="241"/>
      <c r="C179" s="242"/>
      <c r="D179" s="241"/>
      <c r="E179" s="241"/>
      <c r="F179" s="241"/>
      <c r="G179" s="243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33" x14ac:dyDescent="0.2">
      <c r="A180" s="5"/>
      <c r="B180" s="6"/>
      <c r="C180" s="180"/>
      <c r="D180" s="8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33" x14ac:dyDescent="0.2">
      <c r="C181" s="182"/>
      <c r="D181" s="139"/>
      <c r="AG181" t="s">
        <v>434</v>
      </c>
    </row>
    <row r="182" spans="1:33" x14ac:dyDescent="0.2">
      <c r="D182" s="139"/>
    </row>
    <row r="183" spans="1:33" x14ac:dyDescent="0.2">
      <c r="D183" s="139"/>
    </row>
    <row r="184" spans="1:33" x14ac:dyDescent="0.2">
      <c r="D184" s="139"/>
    </row>
    <row r="185" spans="1:33" x14ac:dyDescent="0.2">
      <c r="D185" s="139"/>
    </row>
    <row r="186" spans="1:33" x14ac:dyDescent="0.2">
      <c r="D186" s="139"/>
    </row>
    <row r="187" spans="1:33" x14ac:dyDescent="0.2">
      <c r="D187" s="139"/>
    </row>
    <row r="188" spans="1:33" x14ac:dyDescent="0.2">
      <c r="D188" s="139"/>
    </row>
    <row r="189" spans="1:33" x14ac:dyDescent="0.2">
      <c r="D189" s="139"/>
    </row>
    <row r="190" spans="1:33" x14ac:dyDescent="0.2">
      <c r="D190" s="139"/>
    </row>
    <row r="191" spans="1:33" x14ac:dyDescent="0.2">
      <c r="D191" s="139"/>
    </row>
    <row r="192" spans="1:33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7">
    <mergeCell ref="A175:G179"/>
    <mergeCell ref="A1:G1"/>
    <mergeCell ref="C2:G2"/>
    <mergeCell ref="C3:G3"/>
    <mergeCell ref="C4:G4"/>
    <mergeCell ref="A174:C174"/>
    <mergeCell ref="B21:H2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 MaR</vt:lpstr>
      <vt:lpstr>VzorPolozky</vt:lpstr>
      <vt:lpstr>01 R165596641 Pol</vt:lpstr>
      <vt:lpstr>'Stavba MaR'!CelkemDPHVypocet</vt:lpstr>
      <vt:lpstr>CenaCelkem</vt:lpstr>
      <vt:lpstr>CenaCelkemBezDPH</vt:lpstr>
      <vt:lpstr>'Stavba MaR'!CenaCelkemVypocet</vt:lpstr>
      <vt:lpstr>cisloobjektu</vt:lpstr>
      <vt:lpstr>'Stavba MaR'!CisloStavby</vt:lpstr>
      <vt:lpstr>CisloStavebnihoRozpoctu</vt:lpstr>
      <vt:lpstr>dadresa</vt:lpstr>
      <vt:lpstr>'Stavba MaR'!DIČ</vt:lpstr>
      <vt:lpstr>dmisto</vt:lpstr>
      <vt:lpstr>DPHSni</vt:lpstr>
      <vt:lpstr>DPHZakl</vt:lpstr>
      <vt:lpstr>'Stavba MaR'!dpsc</vt:lpstr>
      <vt:lpstr>'Stavba MaR'!IČO</vt:lpstr>
      <vt:lpstr>Mena</vt:lpstr>
      <vt:lpstr>MistoStavby</vt:lpstr>
      <vt:lpstr>nazevobjektu</vt:lpstr>
      <vt:lpstr>'Stavba MaR'!NazevStavby</vt:lpstr>
      <vt:lpstr>NazevStavebnihoRozpoctu</vt:lpstr>
      <vt:lpstr>oadresa</vt:lpstr>
      <vt:lpstr>'Stavba MaR'!Objednatel</vt:lpstr>
      <vt:lpstr>'Stavba MaR'!Objekt</vt:lpstr>
      <vt:lpstr>'Stavba MaR'!odic</vt:lpstr>
      <vt:lpstr>'Stavba MaR'!oico</vt:lpstr>
      <vt:lpstr>'Stavba MaR'!omisto</vt:lpstr>
      <vt:lpstr>'Stavba MaR'!onazev</vt:lpstr>
      <vt:lpstr>'Stavba MaR'!opsc</vt:lpstr>
      <vt:lpstr>padresa</vt:lpstr>
      <vt:lpstr>pdic</vt:lpstr>
      <vt:lpstr>pico</vt:lpstr>
      <vt:lpstr>pmisto</vt:lpstr>
      <vt:lpstr>PoptavkaID</vt:lpstr>
      <vt:lpstr>pPSC</vt:lpstr>
      <vt:lpstr>'01 R165596641 Pol'!Print_Area</vt:lpstr>
      <vt:lpstr>'Stavba MaR'!Print_Area</vt:lpstr>
      <vt:lpstr>'01 R165596641 Pol'!Print_Titles</vt:lpstr>
      <vt:lpstr>Projektant</vt:lpstr>
      <vt:lpstr>'Stavba MaR'!SazbaDPH1</vt:lpstr>
      <vt:lpstr>'Stavba MaR'!SazbaDPH2</vt:lpstr>
      <vt:lpstr>Vypracoval</vt:lpstr>
      <vt:lpstr>ZakladDPHSni</vt:lpstr>
      <vt:lpstr>'Stavba MaR'!ZakladDPHSniVypocet</vt:lpstr>
      <vt:lpstr>ZakladDPHZakl</vt:lpstr>
      <vt:lpstr>'Stavba MaR'!ZakladDPHZaklVypocet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RMU cierna</cp:lastModifiedBy>
  <cp:lastPrinted>2017-11-23T16:00:54Z</cp:lastPrinted>
  <dcterms:created xsi:type="dcterms:W3CDTF">2009-04-08T07:15:50Z</dcterms:created>
  <dcterms:modified xsi:type="dcterms:W3CDTF">2017-11-24T08:59:31Z</dcterms:modified>
</cp:coreProperties>
</file>